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'Лист1'!$E$51</definedName>
    <definedName name="_xlnm.Print_Area" localSheetId="0">'Лист1'!$A$3:$X$397</definedName>
  </definedNames>
  <calcPr fullCalcOnLoad="1"/>
</workbook>
</file>

<file path=xl/sharedStrings.xml><?xml version="1.0" encoding="utf-8"?>
<sst xmlns="http://schemas.openxmlformats.org/spreadsheetml/2006/main" count="3059" uniqueCount="928">
  <si>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</si>
  <si>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</si>
  <si>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</si>
  <si>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</si>
  <si>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</si>
  <si>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</si>
  <si>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</si>
  <si>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</si>
  <si>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</si>
  <si>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</si>
  <si>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</si>
  <si>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</si>
  <si>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</si>
  <si>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</si>
  <si>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</si>
  <si>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</si>
  <si>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</si>
  <si>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</si>
  <si>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</si>
  <si>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</si>
  <si>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</si>
  <si>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</si>
  <si>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</si>
  <si>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</si>
  <si>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</si>
  <si>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</si>
  <si>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</si>
  <si>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</si>
  <si>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</si>
  <si>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</si>
  <si>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</si>
  <si>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</si>
  <si>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</si>
  <si>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</si>
  <si>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</si>
  <si>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</si>
  <si>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</si>
  <si>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</si>
  <si>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</si>
  <si>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</si>
  <si>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</si>
  <si>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</si>
  <si>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</si>
  <si>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</si>
  <si>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</si>
  <si>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</si>
  <si>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</si>
  <si>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</si>
  <si>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</si>
  <si>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</si>
  <si>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</si>
  <si>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</si>
  <si>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</si>
  <si>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</si>
  <si>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</si>
  <si>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</si>
  <si>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</si>
  <si>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</si>
  <si>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</si>
  <si>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</si>
  <si>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</si>
  <si>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</si>
  <si>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</si>
  <si>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</si>
  <si>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</si>
  <si>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</si>
  <si>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</si>
  <si>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</si>
  <si>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</si>
  <si>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</si>
  <si>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</si>
  <si>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</si>
  <si>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</si>
  <si>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</si>
  <si>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</si>
  <si>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</si>
  <si>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</si>
  <si>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</si>
  <si>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</si>
  <si>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</si>
  <si>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</si>
  <si>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</si>
  <si>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</si>
  <si>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</si>
  <si>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</si>
  <si>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</si>
  <si>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</si>
  <si>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</si>
  <si>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</si>
  <si>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</si>
  <si>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</si>
  <si>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</si>
  <si>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</si>
  <si>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</si>
  <si>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</si>
  <si>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</si>
  <si>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</si>
  <si>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</si>
  <si>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</si>
  <si>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</si>
  <si>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</si>
  <si>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</si>
  <si>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</si>
  <si>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</si>
  <si>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</si>
  <si>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</si>
  <si>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</si>
  <si>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</si>
  <si>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</si>
  <si>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</si>
  <si>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</si>
  <si>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</si>
  <si>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</si>
  <si>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</si>
  <si>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</si>
  <si>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</si>
  <si>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</si>
  <si>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</si>
  <si>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</si>
  <si>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</si>
  <si>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</si>
  <si>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</si>
  <si>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</si>
  <si>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</si>
  <si>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</si>
  <si>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</si>
  <si>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</si>
  <si>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</si>
  <si>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</si>
  <si>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</si>
  <si>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</si>
  <si>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</si>
  <si>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</si>
  <si>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</si>
  <si>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</si>
  <si>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</si>
  <si>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</si>
  <si>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</si>
  <si>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</si>
  <si>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</si>
  <si>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</si>
  <si>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</si>
  <si>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</si>
  <si>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</si>
  <si>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</si>
  <si>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</si>
  <si>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</si>
  <si>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</si>
  <si>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</si>
  <si>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</si>
  <si>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</si>
  <si>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</si>
  <si>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</si>
  <si>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</si>
  <si>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</si>
  <si>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</si>
  <si>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</si>
  <si>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</si>
  <si>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</si>
  <si>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</si>
  <si>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</si>
  <si>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</si>
  <si>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</si>
  <si>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</si>
  <si>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</si>
  <si>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</si>
  <si>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</si>
  <si>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</si>
  <si>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</si>
  <si>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</si>
  <si>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</si>
  <si>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</si>
  <si>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</si>
  <si>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</si>
  <si>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</si>
  <si>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</si>
  <si>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</si>
  <si>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</si>
  <si>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</si>
  <si>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</si>
  <si>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</si>
  <si>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</si>
  <si>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</si>
  <si>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</si>
  <si>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</si>
  <si>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</si>
  <si>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</si>
  <si>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</si>
  <si>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</si>
  <si>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</si>
  <si>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</si>
  <si>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</si>
  <si>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</si>
  <si>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Культурно-массовые мероприятия, посвященные Дню машиностроителя и Дню независисмости)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</si>
  <si>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</si>
  <si>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</si>
  <si>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</si>
  <si>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</si>
  <si>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</si>
  <si>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</si>
  <si>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</si>
  <si>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</si>
  <si>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</si>
  <si>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</si>
  <si>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</si>
  <si>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</si>
  <si>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</si>
  <si>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</si>
  <si>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</si>
  <si>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</si>
  <si>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</si>
  <si>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</si>
  <si>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</si>
  <si>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</si>
  <si>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</si>
  <si>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</si>
  <si>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</si>
  <si>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</si>
  <si>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</si>
  <si>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</si>
  <si>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</si>
  <si>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</si>
  <si>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</si>
  <si>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</si>
  <si>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</si>
  <si>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</si>
  <si>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</si>
  <si>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</si>
  <si>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</si>
  <si>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</si>
  <si>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</si>
  <si>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</si>
  <si>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</si>
  <si>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</si>
  <si>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</si>
  <si>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</si>
  <si>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</si>
  <si>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</si>
  <si>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</si>
  <si>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</si>
  <si>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</si>
  <si>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</si>
  <si>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</si>
  <si>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</si>
  <si>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</si>
  <si>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</si>
  <si>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</si>
  <si>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</si>
  <si>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</si>
  <si>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</si>
  <si>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</si>
  <si>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</si>
  <si>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</si>
  <si>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</si>
  <si>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</si>
  <si>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</si>
  <si>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</si>
  <si>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</si>
  <si>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</si>
  <si>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</si>
  <si>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</si>
  <si>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</si>
  <si>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</si>
  <si>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</si>
  <si>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</si>
  <si>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</si>
  <si>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</si>
  <si>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</si>
  <si>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</si>
  <si>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</si>
  <si>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</si>
  <si>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</si>
  <si>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</si>
  <si>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</si>
  <si>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</si>
  <si>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</si>
  <si>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</si>
  <si>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</si>
  <si>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</si>
  <si>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</si>
  <si>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</si>
  <si>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</si>
  <si>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</si>
  <si>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</si>
  <si>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</si>
  <si>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</si>
  <si>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</si>
  <si>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>Лицензия на серверную ОС Enterprise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</si>
  <si>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</si>
  <si>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</si>
  <si>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</si>
  <si>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</si>
  <si>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</si>
  <si>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</si>
  <si>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</si>
  <si>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</si>
  <si>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</si>
  <si>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</si>
  <si>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</si>
  <si>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</si>
  <si>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</si>
  <si>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</si>
  <si>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</si>
  <si>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</si>
  <si>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</si>
  <si>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</si>
  <si>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</si>
  <si>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</si>
  <si>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</si>
  <si>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</si>
  <si>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</si>
  <si>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</si>
  <si>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</si>
  <si>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</si>
  <si>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</si>
  <si>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</si>
  <si>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</si>
  <si>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</si>
  <si>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</si>
  <si>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</si>
  <si>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</si>
  <si>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</si>
  <si>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</si>
  <si>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</si>
  <si>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</si>
  <si>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</si>
  <si>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</si>
  <si>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</si>
  <si>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</si>
  <si>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</si>
  <si>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</si>
  <si>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</si>
  <si>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</si>
  <si>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</si>
  <si>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</si>
  <si>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</si>
  <si>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</si>
  <si>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</si>
  <si>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</si>
  <si>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90.03.13</t>
  </si>
  <si>
    <t>26.40.33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</si>
  <si>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</si>
  <si>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</si>
  <si>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</si>
  <si>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</si>
  <si>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</si>
  <si>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</si>
  <si>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</si>
  <si>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</si>
  <si>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</si>
  <si>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</si>
  <si>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</si>
  <si>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</si>
  <si>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</si>
  <si>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</si>
  <si>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</si>
  <si>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</si>
  <si>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</si>
  <si>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</si>
  <si>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</si>
  <si>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</si>
  <si>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</si>
  <si>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</si>
  <si>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</si>
  <si>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</si>
  <si>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</si>
  <si>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</si>
  <si>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</si>
  <si>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</si>
  <si>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</si>
  <si>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</si>
  <si>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</si>
  <si>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</si>
  <si>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</si>
  <si>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</si>
  <si>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</si>
  <si>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</si>
  <si>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</si>
  <si>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</si>
  <si>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</si>
  <si>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</si>
  <si>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</si>
  <si>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</si>
  <si>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</si>
  <si>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</si>
  <si>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</si>
  <si>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</si>
  <si>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</si>
  <si>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</si>
  <si>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</si>
  <si>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</si>
  <si>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</si>
  <si>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</si>
  <si>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</si>
  <si>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март</t>
  </si>
  <si>
    <t xml:space="preserve"> декабрь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</si>
  <si>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</si>
  <si>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</si>
  <si>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</si>
  <si>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</si>
  <si>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</si>
  <si>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</si>
  <si>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</si>
  <si>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</si>
  <si>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</si>
  <si>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</si>
  <si>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</si>
  <si>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</si>
  <si>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</si>
  <si>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</si>
  <si>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</si>
  <si>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</si>
  <si>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</si>
  <si>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</si>
  <si>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</si>
  <si>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</si>
  <si>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</si>
  <si>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</si>
  <si>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</si>
  <si>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</si>
  <si>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</si>
  <si>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</si>
  <si>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</si>
  <si>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</si>
  <si>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</si>
  <si>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</si>
  <si>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</si>
  <si>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</si>
  <si>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</si>
  <si>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</si>
  <si>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</si>
  <si>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</si>
  <si>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</si>
  <si>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</si>
  <si>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</si>
  <si>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</si>
  <si>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</si>
  <si>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</si>
  <si>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</si>
  <si>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</si>
  <si>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</si>
  <si>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</si>
  <si>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</si>
  <si>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</si>
  <si>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</si>
  <si>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</si>
  <si>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</si>
  <si>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</si>
  <si>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</si>
  <si>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</si>
  <si>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</si>
  <si>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</si>
  <si>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</si>
  <si>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</si>
  <si>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</si>
  <si>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</si>
  <si>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</si>
  <si>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</si>
  <si>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</si>
  <si>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</si>
  <si>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</si>
  <si>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</si>
  <si>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</si>
  <si>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</si>
  <si>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</si>
  <si>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</si>
  <si>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</si>
  <si>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</si>
  <si>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</si>
  <si>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</si>
  <si>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</si>
  <si>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</si>
  <si>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</si>
  <si>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</si>
  <si>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</si>
  <si>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</si>
  <si>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</si>
  <si>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</si>
  <si>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</si>
  <si>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Повышение квалификации АУП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</si>
  <si>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</si>
  <si>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</si>
  <si>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</si>
  <si>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</si>
  <si>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</si>
  <si>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</si>
  <si>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</si>
  <si>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</si>
  <si>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</si>
  <si>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</si>
  <si>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</si>
  <si>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</si>
  <si>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</si>
  <si>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</si>
  <si>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</si>
  <si>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</si>
  <si>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</si>
  <si>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</si>
  <si>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</si>
  <si>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</si>
  <si>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Блокнот А5</t>
  </si>
  <si>
    <t>Скрепки 50мм</t>
  </si>
  <si>
    <t>Разработка проектных экскизов, технико-экономического обоснования и финансово-экономиического обоснования  новых проектов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</si>
  <si>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</si>
  <si>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</si>
  <si>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</si>
  <si>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</si>
  <si>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</si>
  <si>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</si>
  <si>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</si>
  <si>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</si>
  <si>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</si>
  <si>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</si>
  <si>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</si>
  <si>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</si>
  <si>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</si>
  <si>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</si>
  <si>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</si>
  <si>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</si>
  <si>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</si>
  <si>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</si>
  <si>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</si>
  <si>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>Видеокарта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</si>
  <si>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</si>
  <si>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</si>
  <si>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</si>
  <si>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</si>
  <si>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</si>
  <si>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</si>
  <si>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</si>
  <si>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</si>
  <si>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</si>
  <si>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</si>
  <si>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Бумага А 4  80г/м2 A4(500л) Белизна 162% яркость 92%</t>
  </si>
  <si>
    <t>Салфетки столовые пачка 50шт.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</si>
  <si>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</si>
  <si>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</si>
  <si>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 Поставка партиями по мере необходимости с даты подписания договора, по  декабрь 2012 г.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</si>
  <si>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</si>
  <si>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</si>
  <si>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</si>
  <si>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</si>
  <si>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</si>
  <si>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</si>
  <si>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</si>
  <si>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</si>
  <si>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</si>
  <si>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</si>
  <si>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</si>
  <si>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</si>
  <si>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</si>
  <si>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</si>
  <si>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</si>
  <si>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</si>
  <si>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</si>
  <si>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</si>
  <si>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</si>
  <si>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</si>
  <si>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</si>
  <si>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</si>
  <si>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</si>
  <si>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с даты заключения договора по 31 декабря 2012 г.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</si>
  <si>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</si>
  <si>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</si>
  <si>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</si>
  <si>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</si>
  <si>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</si>
  <si>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</si>
  <si>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</si>
  <si>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</si>
  <si>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</si>
  <si>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</si>
  <si>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</si>
  <si>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</si>
  <si>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</si>
  <si>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</si>
  <si>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</si>
  <si>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</si>
  <si>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</si>
  <si>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</si>
  <si>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</si>
  <si>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</si>
  <si>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</si>
  <si>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</si>
  <si>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</si>
  <si>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</si>
  <si>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</si>
  <si>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</si>
  <si>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</si>
  <si>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</si>
  <si>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</si>
  <si>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</si>
  <si>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</si>
  <si>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</si>
  <si>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</si>
  <si>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</si>
  <si>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</si>
  <si>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</si>
  <si>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</si>
  <si>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</si>
  <si>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</si>
  <si>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</si>
  <si>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</si>
  <si>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</si>
  <si>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</si>
  <si>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</si>
  <si>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</si>
  <si>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</si>
  <si>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</si>
  <si>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</si>
  <si>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</si>
  <si>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</si>
  <si>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</si>
  <si>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</si>
  <si>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</si>
  <si>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</si>
  <si>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</si>
  <si>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</si>
  <si>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</si>
  <si>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</si>
  <si>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</si>
  <si>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</si>
  <si>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</si>
  <si>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</si>
  <si>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</si>
  <si>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</si>
  <si>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</si>
  <si>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</si>
  <si>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</si>
  <si>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</si>
  <si>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</si>
  <si>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</si>
  <si>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</si>
  <si>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</si>
  <si>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</si>
  <si>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</si>
  <si>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</si>
  <si>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</si>
  <si>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</si>
  <si>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</si>
  <si>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</si>
  <si>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</si>
  <si>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</si>
  <si>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</si>
  <si>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</si>
  <si>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</si>
  <si>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</si>
  <si>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</si>
  <si>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</si>
  <si>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</si>
  <si>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</si>
  <si>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</si>
  <si>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</si>
  <si>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</si>
  <si>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</si>
  <si>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</si>
  <si>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</si>
  <si>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</si>
  <si>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</si>
  <si>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</si>
  <si>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</si>
  <si>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</si>
  <si>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</si>
  <si>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</si>
  <si>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</si>
  <si>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</si>
  <si>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</si>
  <si>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</si>
  <si>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</si>
  <si>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</si>
  <si>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</si>
  <si>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</si>
  <si>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</si>
  <si>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</si>
  <si>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</si>
  <si>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</si>
  <si>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защиты динамиков системы оповещения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</si>
  <si>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</si>
  <si>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</si>
  <si>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</si>
  <si>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</si>
  <si>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</si>
  <si>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</si>
  <si>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</si>
  <si>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</si>
  <si>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</si>
  <si>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</si>
  <si>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</si>
  <si>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</si>
  <si>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</si>
  <si>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</si>
  <si>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</si>
  <si>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</si>
  <si>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</si>
  <si>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</si>
  <si>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</si>
  <si>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</si>
  <si>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</si>
  <si>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</si>
  <si>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</si>
  <si>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</si>
  <si>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</si>
  <si>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</si>
  <si>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</si>
  <si>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</si>
  <si>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</si>
  <si>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</si>
  <si>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</si>
  <si>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</si>
  <si>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</si>
  <si>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</si>
  <si>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</si>
  <si>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</si>
  <si>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</si>
  <si>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</si>
  <si>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</si>
  <si>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</si>
  <si>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</si>
  <si>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</si>
  <si>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</si>
  <si>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</si>
  <si>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</si>
  <si>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</si>
  <si>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</si>
  <si>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</si>
  <si>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</si>
  <si>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2Р</t>
  </si>
  <si>
    <t>43.39.19</t>
  </si>
  <si>
    <t>Монтаж перегородки внутрикомнатной</t>
  </si>
  <si>
    <t>предоплата 0%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</si>
  <si>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</si>
  <si>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</si>
  <si>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</si>
  <si>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</si>
  <si>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</si>
  <si>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</si>
  <si>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</si>
  <si>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</si>
  <si>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</si>
  <si>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</si>
  <si>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 xml:space="preserve">Приобритение вертолетов </t>
  </si>
  <si>
    <t>предоплата не более 75%</t>
  </si>
  <si>
    <t>Капитальный ремонт бронетанковой техники</t>
  </si>
  <si>
    <t>26.70.22</t>
  </si>
  <si>
    <t>30.30.31</t>
  </si>
  <si>
    <t>30.30.60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</si>
  <si>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</si>
  <si>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</si>
  <si>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</si>
  <si>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</si>
  <si>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</si>
  <si>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</si>
  <si>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</si>
  <si>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</si>
  <si>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</si>
  <si>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</si>
  <si>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</si>
  <si>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</si>
  <si>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</si>
  <si>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</si>
  <si>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</si>
  <si>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>исключен</t>
  </si>
  <si>
    <t>91Т</t>
  </si>
  <si>
    <t>92Т</t>
  </si>
  <si>
    <t>Очиститель воздуха</t>
  </si>
  <si>
    <t>Нобелевские энциклопедии</t>
  </si>
  <si>
    <t>86У</t>
  </si>
  <si>
    <t>Услуги по техническому осмотру автотранспорта</t>
  </si>
  <si>
    <t>Карманные часы  в деревянном кейсе в комплекте с кожаным чехлом</t>
  </si>
  <si>
    <t>Кружка декоративная «Казахстан». Объем: 0,5 л. Материал: Богемский хрусталь, олово</t>
  </si>
  <si>
    <t xml:space="preserve">Ручка-роллер 
Длина: 140 мм. Диаметр:15 мм Материал: пластик, гравировка на полированном металле, лакировка
</t>
  </si>
  <si>
    <t>Шахматы c национальным орнаментом. Материал: деревянная игральная доска с фигурами из полимера покрытыми позолотой и гальваникой</t>
  </si>
  <si>
    <t>Шахматы. Футляр: материал натуральное дерево . Фигурки:  бронза, гальваническое покрытие</t>
  </si>
  <si>
    <t>Декоративная тарелка «Астана» на подставке в подарочной упаковке. Размер: 18×13 см. Материал: керамика, золотая/ серебряная фольга, полимер</t>
  </si>
  <si>
    <t>Декоративный ковш «Верблюд».  Материал: металл, позолота, серебряное покрытие</t>
  </si>
  <si>
    <t>Панно Золотая карта Казахстана</t>
  </si>
  <si>
    <t>87У</t>
  </si>
  <si>
    <t>Услуги по обслуживанию документооборота</t>
  </si>
  <si>
    <t>Нобелевские энциклопедии (номинация экономка 6 томов)</t>
  </si>
  <si>
    <t xml:space="preserve"> </t>
  </si>
  <si>
    <t>88У</t>
  </si>
  <si>
    <t>Услуги по публикации объявлений</t>
  </si>
  <si>
    <t>май-июнь</t>
  </si>
  <si>
    <t xml:space="preserve">август </t>
  </si>
  <si>
    <t>август</t>
  </si>
  <si>
    <t>Приобретение услуг по проведению исследования вовлеченности персонала АО «НК Казахстан инжиниринг» и его компаний</t>
  </si>
  <si>
    <t xml:space="preserve">Модернизация вертолетов </t>
  </si>
  <si>
    <t>Модернизация вертолетов Ми-17В-5 (12 ед.)</t>
  </si>
  <si>
    <t>5Р</t>
  </si>
  <si>
    <t>Капитальный ремонт вертолетов Ми-17В-5 (2 ед.)</t>
  </si>
  <si>
    <t>6Р</t>
  </si>
  <si>
    <t>Капитальный ремонт агрегатов</t>
  </si>
  <si>
    <t>Капитальный ремонт главного редуктора Ми-8 (Ми-17) (3 ед.)</t>
  </si>
  <si>
    <t>Капитальный ремонт авиационных двигателей ТВЗ-117МТ для вертолетов Ми-24 (2 ед.)</t>
  </si>
  <si>
    <t>Капитальный ремонт авиационных двигателей ТВЗ-117МТ для вертолетов Ми-8МТ (2 ед.)</t>
  </si>
  <si>
    <t>Капитльный ремонт рулевого винта вертолета М-8 (Ми-17)</t>
  </si>
  <si>
    <t>Каитальный ремонт втулки несущего винта вертолета Ми-8 (Ми-17)</t>
  </si>
  <si>
    <t>Стикеры 76 х 76</t>
  </si>
  <si>
    <t>Пружина пластиковая для переплета 10мм</t>
  </si>
  <si>
    <t>Пружина пластиковая для переплета 16мм</t>
  </si>
  <si>
    <t>Пружина пластиковая для переплета 22мм</t>
  </si>
  <si>
    <t xml:space="preserve">                    Уточненный План закупок товаров, работ и услуг АО "НК"Казахстан инжиниринг" на 2012 год  </t>
  </si>
  <si>
    <t>июль-август</t>
  </si>
  <si>
    <t>93Т</t>
  </si>
  <si>
    <t>94Т</t>
  </si>
  <si>
    <t>95Т</t>
  </si>
  <si>
    <t>Ветошь для пола</t>
  </si>
  <si>
    <t>Услуги по  ремонту и обслуживанию кондиционеров</t>
  </si>
  <si>
    <t>прицел ночного видения к АК-74</t>
  </si>
  <si>
    <t>прицел ночного видения к СВД</t>
  </si>
  <si>
    <t xml:space="preserve">оплата по факту поставки  </t>
  </si>
  <si>
    <t>Оплата по факту оказания услуг</t>
  </si>
  <si>
    <t>июль- август</t>
  </si>
  <si>
    <t>Стеллаж декоративный</t>
  </si>
  <si>
    <t>Очки ночного видения</t>
  </si>
  <si>
    <t>Обследование и получение кредитного рейтинга Компании (по версии Moody"s)</t>
  </si>
  <si>
    <t xml:space="preserve">Альбом "Акорда" </t>
  </si>
  <si>
    <t>Система контроля управления доступом</t>
  </si>
  <si>
    <t>Система контроля управления доступом (СКУД)</t>
  </si>
  <si>
    <t>Страхование оргтехники</t>
  </si>
  <si>
    <t>90У</t>
  </si>
  <si>
    <t>Консультационные, консалтинговые и юридические услуги</t>
  </si>
  <si>
    <t>Услуги по маркетингу</t>
  </si>
  <si>
    <t>Серверная лицензия на почтовую систему Microsoft Exchange</t>
  </si>
  <si>
    <t>91У</t>
  </si>
  <si>
    <t>Услуги по обзору промежуточной консолидированной финансовой отчетности АО "НК "Казахстан инжиниринг" и его дочерних организаций</t>
  </si>
  <si>
    <t>92У</t>
  </si>
  <si>
    <t>Услуги по обзору Пакета финансовой информации АО "НК "Казахстан инжиниринг" и его дочерних организаций</t>
  </si>
  <si>
    <t>31.01.12</t>
  </si>
  <si>
    <t>Информационный щит</t>
  </si>
  <si>
    <t>Шкаф для хранения ключей</t>
  </si>
  <si>
    <t>Шкаф для хранения сотовых телефонов</t>
  </si>
  <si>
    <t>96Т</t>
  </si>
  <si>
    <t>97Т</t>
  </si>
  <si>
    <t>98Т</t>
  </si>
  <si>
    <t>99Т</t>
  </si>
  <si>
    <t>Компьютер</t>
  </si>
  <si>
    <t>Телевизор</t>
  </si>
  <si>
    <t>100Т</t>
  </si>
  <si>
    <t>101Т</t>
  </si>
  <si>
    <t>27.51.25</t>
  </si>
  <si>
    <t>26.40.20</t>
  </si>
  <si>
    <t>Кипятильник электрический периодического действия</t>
  </si>
  <si>
    <t xml:space="preserve">Кипятильник на 12 л./2 кВт /220В  </t>
  </si>
  <si>
    <t xml:space="preserve">Четырёхъядерный Intel Core i5 3.1Ghz, 6 МБ кэш-памяти третьего уровня </t>
  </si>
  <si>
    <t xml:space="preserve">Телевизор ЖК, LED 42 д. </t>
  </si>
  <si>
    <t>Консультационные услуги по проведению анализа движения основных средств дочерних организаций АО "НК "Казахстан инжиниринг"</t>
  </si>
  <si>
    <t>S-1155, Intel,  Core i3-2100</t>
  </si>
  <si>
    <t>S-1155, Intel, Core  i5-2500</t>
  </si>
  <si>
    <t>26.51.41</t>
  </si>
  <si>
    <t>71.20.14</t>
  </si>
  <si>
    <t>33.12.18</t>
  </si>
  <si>
    <t>70.22.30</t>
  </si>
  <si>
    <t>28.25.12</t>
  </si>
  <si>
    <t>2012г.</t>
  </si>
  <si>
    <t>исключена</t>
  </si>
  <si>
    <t>г.Астана. ул.Кунаева,10</t>
  </si>
  <si>
    <t>переходящий, 2012 (год заключения договора) - 2013 (год окнчания срока договора)</t>
  </si>
  <si>
    <t>Долгосрочный, 2012 (год заключения договора) - 2015 (год окнчания срока договора)</t>
  </si>
  <si>
    <t>93У</t>
  </si>
  <si>
    <t>94У</t>
  </si>
  <si>
    <t>95У</t>
  </si>
  <si>
    <t>Услуги по разработке и внедрению Программы сокращения затрат</t>
  </si>
  <si>
    <t>96У</t>
  </si>
  <si>
    <t>97У</t>
  </si>
  <si>
    <t>98У</t>
  </si>
  <si>
    <t>99У</t>
  </si>
  <si>
    <t>100У</t>
  </si>
  <si>
    <t xml:space="preserve">Консалтинговые и маркетинговые услуги по новым и действующим проектам </t>
  </si>
  <si>
    <t>Услуги по организации международного конкурса в сфере инжиниринга</t>
  </si>
  <si>
    <t>Страхование ответственности должностных лиц</t>
  </si>
  <si>
    <t>101У</t>
  </si>
  <si>
    <t>Услуги по переводу контента Веб-сайта</t>
  </si>
  <si>
    <t>Услуги по техническому обслуживанию серверного программного обеспечения и серверного оборудования</t>
  </si>
  <si>
    <t>102У</t>
  </si>
  <si>
    <t>Услуги по организации видеоконференцсвязи</t>
  </si>
  <si>
    <t>102Т</t>
  </si>
  <si>
    <t>103Т</t>
  </si>
  <si>
    <t>104Т</t>
  </si>
  <si>
    <t>105Т</t>
  </si>
  <si>
    <t>106Т</t>
  </si>
  <si>
    <t>107Т</t>
  </si>
  <si>
    <t>108Т</t>
  </si>
  <si>
    <t>109Т</t>
  </si>
  <si>
    <t>Система комплексной защиты помещения от несанкционированного проникновения</t>
  </si>
  <si>
    <t>Устройство системы защиты каналов связи</t>
  </si>
  <si>
    <t>Телефонные фильтры для защиты несанкционированного прослушивания акустических сигналов в помещениях через аналоговые телефонные аппараты</t>
  </si>
  <si>
    <t>Устройство защиты от считывания информации с технических средств по цепям электропитания и заземления</t>
  </si>
  <si>
    <t>Централизованная система консолидации каталога показателей АО "Самрук  - Казына" по автоматизации системы бюджетирования и управленческой отчетности (СУО)</t>
  </si>
  <si>
    <t>Электронный архив</t>
  </si>
  <si>
    <t>Единый электронный каталог АО "НК "Казахстан инжиниринг"</t>
  </si>
  <si>
    <t xml:space="preserve">Програмное обеспечение </t>
  </si>
  <si>
    <t>62.01.29</t>
  </si>
  <si>
    <t>65.12.50</t>
  </si>
  <si>
    <t>Услуги по подключению к корпоративной сети передачи данных АО "НК "Казахстан инжиниринг" на базе IP VPN, в рамках внедрения СУО</t>
  </si>
  <si>
    <t>Услуги междунородной экспресс доставки</t>
  </si>
  <si>
    <t xml:space="preserve">Срочная доставка корреспонденции Компании по Казахстану и в том числе страны дальнего зарубежъя. </t>
  </si>
  <si>
    <t>Серверное оборудование</t>
  </si>
  <si>
    <t>Программное обеспечение 1С предприятие 8 Бухгалтерия</t>
  </si>
  <si>
    <t>Услуги по прведению тестирования АУП</t>
  </si>
  <si>
    <t>Система информационной безопасности</t>
  </si>
  <si>
    <t>комплекс</t>
  </si>
  <si>
    <t>Условия поставки по ИНКОТЕРМС 2010</t>
  </si>
  <si>
    <t>бутылка</t>
  </si>
  <si>
    <t>метр</t>
  </si>
  <si>
    <t>август-сентябрь</t>
  </si>
  <si>
    <t>103У</t>
  </si>
  <si>
    <t>бобина</t>
  </si>
  <si>
    <t>одна пачка</t>
  </si>
  <si>
    <t xml:space="preserve">одна пачка </t>
  </si>
  <si>
    <t>006</t>
  </si>
  <si>
    <t>Услуги по размещению долговых ценных бумаг</t>
  </si>
  <si>
    <t>104У</t>
  </si>
  <si>
    <t>Оценка имущества</t>
  </si>
  <si>
    <t xml:space="preserve">Приказ № 83   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27 " июля 2012 года      </t>
  </si>
  <si>
    <t>Ед. измерения</t>
  </si>
  <si>
    <t>прицел ночного видения  А230</t>
  </si>
  <si>
    <t xml:space="preserve">прицел ночного видения к ПКМ </t>
  </si>
  <si>
    <t xml:space="preserve">Генератор регулируемого шума по электоросети, средство защиты т утечки информации по сети электропитания </t>
  </si>
  <si>
    <t>Акустическая чуствительность не более 0,1 мкВ/Па, время удержания подключенного состояния громкоговорителя на время пауз от 1 до 9 с</t>
  </si>
  <si>
    <t>Видеорегистратор комбинированный цифровой 4-канальный с монитором (моноблок)</t>
  </si>
  <si>
    <t xml:space="preserve">Рабочая частота: 93кГц, звуковй сигнал: 2кГц, питание: 9В"Крона", настройка автоматическая, вес не более 500 гр. </t>
  </si>
  <si>
    <t>Цветной сенсорный дисплей, сонограмма, интегрированный детальный анализ сигнала</t>
  </si>
  <si>
    <t>Зимняяя, шипованная 205*55, 60*R16</t>
  </si>
  <si>
    <t>Поддержка GSM, GPRS, EDGE 850, 900, 1800, 1900MHz</t>
  </si>
  <si>
    <t>82.30.11</t>
  </si>
  <si>
    <t>62.02.30</t>
  </si>
  <si>
    <t>64.19.14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</si>
</sst>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  <numFmt numFmtId="181" formatCode="#,##0.0"/>
    <numFmt numFmtId="182" formatCode="dd\.mm\.yy;@"/>
  </numFmts>
  <fonts count="5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2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17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top" wrapText="1"/>
      <protection/>
    </xf>
    <xf numFmtId="3" fontId="10" fillId="0" borderId="14" xfId="53" applyNumberFormat="1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7" xfId="53" applyFont="1" applyFill="1" applyBorder="1" applyAlignment="1">
      <alignment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176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/>
    </xf>
    <xf numFmtId="0" fontId="8" fillId="0" borderId="19" xfId="56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vertical="center" wrapText="1"/>
      <protection/>
    </xf>
    <xf numFmtId="3" fontId="8" fillId="0" borderId="10" xfId="53" applyNumberFormat="1" applyFont="1" applyFill="1" applyBorder="1" applyAlignment="1">
      <alignment vertical="center" textRotation="178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81" fontId="8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24" xfId="53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14" xfId="53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6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9" fillId="0" borderId="29" xfId="53" applyFont="1" applyFill="1" applyBorder="1" applyAlignment="1">
      <alignment horizontal="center" vertical="top" wrapText="1"/>
      <protection/>
    </xf>
    <xf numFmtId="0" fontId="9" fillId="0" borderId="30" xfId="53" applyFont="1" applyFill="1" applyBorder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9" fontId="8" fillId="0" borderId="19" xfId="0" applyNumberFormat="1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3" fontId="8" fillId="0" borderId="22" xfId="53" applyNumberFormat="1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left"/>
      <protection/>
    </xf>
    <xf numFmtId="0" fontId="7" fillId="0" borderId="33" xfId="53" applyFont="1" applyFill="1" applyBorder="1" applyAlignment="1">
      <alignment horizontal="left"/>
      <protection/>
    </xf>
    <xf numFmtId="0" fontId="7" fillId="0" borderId="34" xfId="53" applyFont="1" applyFill="1" applyBorder="1" applyAlignment="1">
      <alignment horizontal="left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0" xfId="53" applyFont="1" applyFill="1" applyBorder="1" applyAlignment="1">
      <alignment horizontal="left" vertical="center" wrapText="1"/>
      <protection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6" xfId="53" applyNumberFormat="1" applyFont="1" applyFill="1" applyBorder="1" applyAlignment="1">
      <alignment horizontal="center" vertical="center" wrapText="1"/>
      <protection/>
    </xf>
    <xf numFmtId="3" fontId="7" fillId="0" borderId="23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9" fillId="0" borderId="32" xfId="53" applyFont="1" applyFill="1" applyBorder="1" applyAlignment="1">
      <alignment horizontal="center" vertical="top" wrapText="1"/>
      <protection/>
    </xf>
    <xf numFmtId="0" fontId="9" fillId="0" borderId="34" xfId="53" applyFont="1" applyFill="1" applyBorder="1" applyAlignment="1">
      <alignment horizontal="center" vertical="top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3" fontId="9" fillId="0" borderId="29" xfId="53" applyNumberFormat="1" applyFont="1" applyFill="1" applyBorder="1" applyAlignment="1">
      <alignment horizontal="center" vertical="top" wrapText="1"/>
      <protection/>
    </xf>
    <xf numFmtId="0" fontId="9" fillId="0" borderId="36" xfId="53" applyFont="1" applyFill="1" applyBorder="1" applyAlignment="1">
      <alignment horizontal="center" vertical="top" wrapText="1"/>
      <protection/>
    </xf>
    <xf numFmtId="0" fontId="9" fillId="0" borderId="37" xfId="53" applyFont="1" applyFill="1" applyBorder="1" applyAlignment="1">
      <alignment horizontal="center" vertical="top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3" fontId="9" fillId="0" borderId="30" xfId="53" applyNumberFormat="1" applyFont="1" applyFill="1" applyBorder="1" applyAlignment="1">
      <alignment horizontal="center" vertical="top" wrapText="1"/>
      <protection/>
    </xf>
    <xf numFmtId="2" fontId="8" fillId="0" borderId="0" xfId="0" applyNumberFormat="1" applyFont="1" applyFill="1" applyAlignment="1">
      <alignment horizontal="center" vertical="center" wrapText="1"/>
    </xf>
    <xf numFmtId="0" fontId="16" fillId="0" borderId="10" xfId="54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4" borderId="19" xfId="53" applyFont="1" applyFill="1" applyBorder="1" applyAlignment="1">
      <alignment horizontal="center" vertical="center" wrapText="1"/>
      <protection/>
    </xf>
    <xf numFmtId="176" fontId="11" fillId="34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5"/>
  <sheetViews>
    <sheetView tabSelected="1" zoomScale="55" zoomScaleNormal="55" zoomScalePageLayoutView="63" workbookViewId="0" topLeftCell="A7">
      <pane xSplit="1" ySplit="13" topLeftCell="B32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C32" sqref="C32:C48"/>
    </sheetView>
  </sheetViews>
  <sheetFormatPr defaultColWidth="9.00390625" defaultRowHeight="12.75"/>
  <cols>
    <col min="1" max="1" width="6.125" style="112" customWidth="1"/>
    <col min="2" max="2" width="16.375" style="112" customWidth="1"/>
    <col min="3" max="3" width="13.25390625" style="112" customWidth="1"/>
    <col min="4" max="4" width="20.875" style="112" customWidth="1"/>
    <col min="5" max="5" width="20.75390625" style="112" customWidth="1"/>
    <col min="6" max="6" width="4.75390625" style="112" customWidth="1"/>
    <col min="7" max="7" width="5.875" style="112" customWidth="1"/>
    <col min="8" max="8" width="7.00390625" style="112" customWidth="1"/>
    <col min="9" max="9" width="13.75390625" style="112" customWidth="1"/>
    <col min="10" max="10" width="13.375" style="112" customWidth="1"/>
    <col min="11" max="11" width="11.875" style="112" customWidth="1"/>
    <col min="12" max="12" width="10.75390625" style="112" customWidth="1"/>
    <col min="13" max="13" width="6.875" style="112" customWidth="1"/>
    <col min="14" max="14" width="14.875" style="112" customWidth="1"/>
    <col min="15" max="15" width="11.125" style="112" customWidth="1"/>
    <col min="16" max="16" width="7.00390625" style="36" customWidth="1"/>
    <col min="17" max="17" width="5.875" style="112" customWidth="1"/>
    <col min="18" max="18" width="8.375" style="112" customWidth="1"/>
    <col min="19" max="19" width="15.875" style="113" customWidth="1"/>
    <col min="20" max="20" width="18.00390625" style="113" customWidth="1"/>
    <col min="21" max="21" width="17.375" style="113" customWidth="1"/>
    <col min="22" max="22" width="5.625" style="113" customWidth="1"/>
    <col min="23" max="23" width="8.75390625" style="113" customWidth="1"/>
    <col min="24" max="24" width="5.75390625" style="112" customWidth="1"/>
    <col min="25" max="25" width="13.25390625" style="5" hidden="1" customWidth="1"/>
    <col min="26" max="26" width="19.25390625" style="5" hidden="1" customWidth="1"/>
    <col min="27" max="27" width="10.375" style="4" bestFit="1" customWidth="1"/>
    <col min="28" max="28" width="16.25390625" style="4" bestFit="1" customWidth="1"/>
    <col min="29" max="29" width="9.125" style="4" customWidth="1"/>
  </cols>
  <sheetData>
    <row r="1" spans="1:29" s="2" customFormat="1" ht="15.75" hidden="1">
      <c r="A1" s="112"/>
      <c r="B1" s="112"/>
      <c r="C1" s="112"/>
      <c r="D1" s="112"/>
      <c r="E1" s="112"/>
      <c r="F1" s="112"/>
      <c r="G1" s="112"/>
      <c r="H1" s="112"/>
      <c r="I1" s="112"/>
      <c r="J1" s="148" t="s">
        <v>75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4"/>
      <c r="AB1" s="4"/>
      <c r="AC1" s="4"/>
    </row>
    <row r="2" spans="1:26" s="2" customFormat="1" ht="15.75" hidden="1">
      <c r="A2" s="112"/>
      <c r="B2" s="112"/>
      <c r="C2" s="112"/>
      <c r="D2" s="112"/>
      <c r="E2" s="112"/>
      <c r="F2" s="112"/>
      <c r="G2" s="112"/>
      <c r="H2" s="112"/>
      <c r="I2" s="112"/>
      <c r="J2" s="229" t="s">
        <v>76</v>
      </c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spans="1:26" s="2" customFormat="1" ht="15.75" hidden="1">
      <c r="A3" s="112"/>
      <c r="B3" s="112"/>
      <c r="C3" s="112"/>
      <c r="D3" s="112"/>
      <c r="E3" s="112"/>
      <c r="F3" s="112"/>
      <c r="G3" s="112"/>
      <c r="H3" s="112"/>
      <c r="I3" s="112"/>
      <c r="J3" s="229" t="s">
        <v>65</v>
      </c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</row>
    <row r="4" spans="1:26" s="2" customFormat="1" ht="15.75" hidden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04"/>
      <c r="M4" s="112"/>
      <c r="N4" s="112"/>
      <c r="O4" s="112"/>
      <c r="P4" s="36"/>
      <c r="Q4" s="112"/>
      <c r="R4" s="112"/>
      <c r="S4" s="113"/>
      <c r="T4" s="113"/>
      <c r="U4" s="113"/>
      <c r="V4" s="113"/>
      <c r="W4" s="113"/>
      <c r="X4" s="205"/>
      <c r="Y4" s="230"/>
      <c r="Z4" s="230" t="s">
        <v>78</v>
      </c>
    </row>
    <row r="5" spans="1:26" s="2" customFormat="1" ht="15.75" hidden="1">
      <c r="A5" s="112"/>
      <c r="B5" s="112"/>
      <c r="C5" s="112"/>
      <c r="D5" s="112"/>
      <c r="E5" s="112"/>
      <c r="F5" s="112"/>
      <c r="G5" s="112"/>
      <c r="H5" s="112"/>
      <c r="I5" s="112"/>
      <c r="J5" s="205"/>
      <c r="K5" s="205"/>
      <c r="L5" s="206"/>
      <c r="M5" s="205"/>
      <c r="N5" s="205"/>
      <c r="O5" s="205"/>
      <c r="P5" s="207"/>
      <c r="Q5" s="205"/>
      <c r="R5" s="205"/>
      <c r="S5" s="208"/>
      <c r="T5" s="208"/>
      <c r="U5" s="208"/>
      <c r="V5" s="208"/>
      <c r="W5" s="208"/>
      <c r="X5" s="205"/>
      <c r="Y5" s="230"/>
      <c r="Z5" s="230" t="s">
        <v>77</v>
      </c>
    </row>
    <row r="6" spans="1:26" s="2" customFormat="1" ht="12.75" customHeight="1" hidden="1">
      <c r="A6" s="112"/>
      <c r="B6" s="112"/>
      <c r="C6" s="112"/>
      <c r="D6" s="112"/>
      <c r="E6" s="112"/>
      <c r="F6" s="112"/>
      <c r="G6" s="112"/>
      <c r="H6" s="112"/>
      <c r="I6" s="112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1"/>
    </row>
    <row r="7" spans="1:29" s="2" customFormat="1" ht="12.75" customHeight="1">
      <c r="A7" s="209" t="s">
        <v>801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 t="s">
        <v>914</v>
      </c>
      <c r="T7" s="211"/>
      <c r="U7" s="211"/>
      <c r="V7" s="212"/>
      <c r="W7" s="212"/>
      <c r="X7" s="213"/>
      <c r="Y7" s="214"/>
      <c r="Z7" s="214"/>
      <c r="AA7" s="214"/>
      <c r="AB7" s="214"/>
      <c r="AC7" s="214"/>
    </row>
    <row r="8" spans="1:29" s="2" customFormat="1" ht="12.7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  <c r="T8" s="211"/>
      <c r="U8" s="211"/>
      <c r="V8" s="212"/>
      <c r="W8" s="212"/>
      <c r="X8" s="214"/>
      <c r="Y8" s="214"/>
      <c r="Z8" s="214"/>
      <c r="AA8" s="214"/>
      <c r="AB8" s="214"/>
      <c r="AC8" s="214"/>
    </row>
    <row r="9" spans="1:29" s="2" customFormat="1" ht="12.7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1"/>
      <c r="T9" s="211"/>
      <c r="U9" s="211"/>
      <c r="V9" s="212"/>
      <c r="W9" s="212"/>
      <c r="X9" s="214"/>
      <c r="Y9" s="214"/>
      <c r="Z9" s="214"/>
      <c r="AA9" s="214"/>
      <c r="AB9" s="214"/>
      <c r="AC9" s="214"/>
    </row>
    <row r="10" spans="1:29" s="2" customFormat="1" ht="12.7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  <c r="T10" s="211"/>
      <c r="U10" s="211"/>
      <c r="V10" s="212"/>
      <c r="W10" s="212"/>
      <c r="X10" s="214"/>
      <c r="Y10" s="214"/>
      <c r="Z10" s="214"/>
      <c r="AA10" s="214"/>
      <c r="AB10" s="214"/>
      <c r="AC10" s="214"/>
    </row>
    <row r="11" spans="1:29" s="2" customFormat="1" ht="12.7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  <c r="T11" s="211"/>
      <c r="U11" s="211"/>
      <c r="V11" s="212"/>
      <c r="W11" s="212"/>
      <c r="X11" s="214"/>
      <c r="Y11" s="214"/>
      <c r="Z11" s="214"/>
      <c r="AA11" s="214"/>
      <c r="AB11" s="214"/>
      <c r="AC11" s="214"/>
    </row>
    <row r="12" spans="1:29" s="2" customFormat="1" ht="12.7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  <c r="T12" s="211"/>
      <c r="U12" s="211"/>
      <c r="V12" s="212"/>
      <c r="W12" s="212"/>
      <c r="X12" s="214"/>
      <c r="Y12" s="214"/>
      <c r="Z12" s="214"/>
      <c r="AA12" s="214"/>
      <c r="AB12" s="214"/>
      <c r="AC12" s="214"/>
    </row>
    <row r="13" spans="1:29" s="2" customFormat="1" ht="12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  <c r="T13" s="211"/>
      <c r="U13" s="211"/>
      <c r="V13" s="212"/>
      <c r="W13" s="212"/>
      <c r="X13" s="214"/>
      <c r="Y13" s="214"/>
      <c r="Z13" s="214"/>
      <c r="AA13" s="214"/>
      <c r="AB13" s="214"/>
      <c r="AC13" s="214"/>
    </row>
    <row r="14" spans="1:29" s="2" customFormat="1" ht="12.7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211"/>
      <c r="U14" s="211"/>
      <c r="V14" s="212"/>
      <c r="W14" s="212"/>
      <c r="X14" s="214"/>
      <c r="Y14" s="214"/>
      <c r="Z14" s="214"/>
      <c r="AA14" s="214"/>
      <c r="AB14" s="214"/>
      <c r="AC14" s="214"/>
    </row>
    <row r="15" spans="1:29" s="2" customFormat="1" ht="13.5" customHeight="1" thickBo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6"/>
      <c r="T15" s="216"/>
      <c r="U15" s="216"/>
      <c r="V15" s="212"/>
      <c r="W15" s="212"/>
      <c r="X15" s="214"/>
      <c r="Y15" s="214"/>
      <c r="Z15" s="214"/>
      <c r="AA15" s="214"/>
      <c r="AB15" s="214"/>
      <c r="AC15" s="214"/>
    </row>
    <row r="16" spans="1:28" s="2" customFormat="1" ht="12.75" customHeight="1">
      <c r="A16" s="146" t="s">
        <v>0</v>
      </c>
      <c r="B16" s="146" t="s">
        <v>1</v>
      </c>
      <c r="C16" s="146" t="s">
        <v>86</v>
      </c>
      <c r="D16" s="146" t="s">
        <v>2</v>
      </c>
      <c r="E16" s="146" t="s">
        <v>3</v>
      </c>
      <c r="F16" s="146" t="s">
        <v>63</v>
      </c>
      <c r="G16" s="146" t="s">
        <v>4</v>
      </c>
      <c r="H16" s="146" t="s">
        <v>5</v>
      </c>
      <c r="I16" s="217" t="s">
        <v>6</v>
      </c>
      <c r="J16" s="146" t="s">
        <v>7</v>
      </c>
      <c r="K16" s="218" t="s">
        <v>175</v>
      </c>
      <c r="L16" s="146" t="s">
        <v>8</v>
      </c>
      <c r="M16" s="146" t="s">
        <v>902</v>
      </c>
      <c r="N16" s="146" t="s">
        <v>9</v>
      </c>
      <c r="O16" s="146" t="s">
        <v>10</v>
      </c>
      <c r="P16" s="219" t="s">
        <v>11</v>
      </c>
      <c r="Q16" s="146" t="s">
        <v>915</v>
      </c>
      <c r="R16" s="146" t="s">
        <v>12</v>
      </c>
      <c r="S16" s="220" t="s">
        <v>13</v>
      </c>
      <c r="T16" s="220" t="s">
        <v>14</v>
      </c>
      <c r="U16" s="220" t="s">
        <v>15</v>
      </c>
      <c r="V16" s="146" t="s">
        <v>64</v>
      </c>
      <c r="W16" s="146" t="s">
        <v>16</v>
      </c>
      <c r="X16" s="146" t="s">
        <v>17</v>
      </c>
      <c r="Y16" s="146" t="s">
        <v>16</v>
      </c>
      <c r="Z16" s="146" t="s">
        <v>17</v>
      </c>
      <c r="AA16" s="20"/>
      <c r="AB16" s="20"/>
    </row>
    <row r="17" spans="1:28" s="2" customFormat="1" ht="156.75" customHeight="1" thickBot="1">
      <c r="A17" s="147"/>
      <c r="B17" s="147"/>
      <c r="C17" s="147"/>
      <c r="D17" s="147"/>
      <c r="E17" s="147"/>
      <c r="F17" s="147"/>
      <c r="G17" s="147"/>
      <c r="H17" s="147"/>
      <c r="I17" s="221"/>
      <c r="J17" s="147"/>
      <c r="K17" s="222"/>
      <c r="L17" s="147"/>
      <c r="M17" s="147"/>
      <c r="N17" s="147"/>
      <c r="O17" s="147"/>
      <c r="P17" s="223"/>
      <c r="Q17" s="147"/>
      <c r="R17" s="147"/>
      <c r="S17" s="224"/>
      <c r="T17" s="224"/>
      <c r="U17" s="224"/>
      <c r="V17" s="147"/>
      <c r="W17" s="147"/>
      <c r="X17" s="147"/>
      <c r="Y17" s="147"/>
      <c r="Z17" s="147"/>
      <c r="AA17" s="20"/>
      <c r="AB17" s="20"/>
    </row>
    <row r="18" spans="1:28" s="2" customFormat="1" ht="22.5" customHeight="1" thickBo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117">
        <v>16</v>
      </c>
      <c r="Q18" s="25">
        <v>17</v>
      </c>
      <c r="R18" s="25">
        <v>18</v>
      </c>
      <c r="S18" s="26">
        <v>19</v>
      </c>
      <c r="T18" s="26">
        <v>20</v>
      </c>
      <c r="U18" s="26">
        <v>21</v>
      </c>
      <c r="V18" s="26">
        <v>22</v>
      </c>
      <c r="W18" s="26">
        <v>23</v>
      </c>
      <c r="X18" s="25">
        <v>24</v>
      </c>
      <c r="Y18" s="27">
        <v>23</v>
      </c>
      <c r="Z18" s="28">
        <v>24</v>
      </c>
      <c r="AA18" s="20"/>
      <c r="AB18" s="20"/>
    </row>
    <row r="19" spans="1:28" s="2" customFormat="1" ht="15.75">
      <c r="A19" s="192" t="s">
        <v>18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4"/>
      <c r="Y19" s="29"/>
      <c r="Z19" s="30"/>
      <c r="AA19" s="20"/>
      <c r="AB19" s="20"/>
    </row>
    <row r="20" spans="1:28" s="2" customFormat="1" ht="94.5">
      <c r="A20" s="1" t="s">
        <v>19</v>
      </c>
      <c r="B20" s="8" t="s">
        <v>65</v>
      </c>
      <c r="C20" s="1" t="s">
        <v>238</v>
      </c>
      <c r="D20" s="7" t="s">
        <v>207</v>
      </c>
      <c r="E20" s="7" t="s">
        <v>550</v>
      </c>
      <c r="F20" s="1"/>
      <c r="G20" s="8" t="s">
        <v>59</v>
      </c>
      <c r="H20" s="31">
        <v>0</v>
      </c>
      <c r="I20" s="8">
        <v>711000000</v>
      </c>
      <c r="J20" s="8" t="s">
        <v>354</v>
      </c>
      <c r="K20" s="8" t="s">
        <v>556</v>
      </c>
      <c r="L20" s="8" t="s">
        <v>176</v>
      </c>
      <c r="M20" s="12" t="s">
        <v>57</v>
      </c>
      <c r="N20" s="12" t="s">
        <v>591</v>
      </c>
      <c r="O20" s="12" t="s">
        <v>560</v>
      </c>
      <c r="P20" s="12">
        <v>796</v>
      </c>
      <c r="Q20" s="1" t="s">
        <v>546</v>
      </c>
      <c r="R20" s="32">
        <v>20</v>
      </c>
      <c r="S20" s="15">
        <v>66000</v>
      </c>
      <c r="T20" s="33">
        <f>S20*R20</f>
        <v>1320000</v>
      </c>
      <c r="U20" s="15">
        <f aca="true" t="shared" si="0" ref="U20:U28">T20*1.12</f>
        <v>1478400.0000000002</v>
      </c>
      <c r="V20" s="15"/>
      <c r="W20" s="12" t="s">
        <v>854</v>
      </c>
      <c r="X20" s="1"/>
      <c r="Y20" s="34"/>
      <c r="Z20" s="35"/>
      <c r="AA20" s="20"/>
      <c r="AB20" s="20"/>
    </row>
    <row r="21" spans="1:28" s="2" customFormat="1" ht="74.25" customHeight="1">
      <c r="A21" s="138" t="s">
        <v>240</v>
      </c>
      <c r="B21" s="143" t="s">
        <v>65</v>
      </c>
      <c r="C21" s="138" t="s">
        <v>71</v>
      </c>
      <c r="D21" s="134" t="s">
        <v>527</v>
      </c>
      <c r="E21" s="7" t="s">
        <v>768</v>
      </c>
      <c r="F21" s="138" t="s">
        <v>549</v>
      </c>
      <c r="G21" s="143" t="s">
        <v>59</v>
      </c>
      <c r="H21" s="144">
        <v>0</v>
      </c>
      <c r="I21" s="143">
        <v>711000000</v>
      </c>
      <c r="J21" s="143" t="s">
        <v>354</v>
      </c>
      <c r="K21" s="143" t="s">
        <v>583</v>
      </c>
      <c r="L21" s="143" t="s">
        <v>176</v>
      </c>
      <c r="M21" s="139" t="s">
        <v>57</v>
      </c>
      <c r="N21" s="139" t="s">
        <v>540</v>
      </c>
      <c r="O21" s="139" t="s">
        <v>810</v>
      </c>
      <c r="P21" s="139">
        <v>796</v>
      </c>
      <c r="Q21" s="145" t="s">
        <v>546</v>
      </c>
      <c r="R21" s="36">
        <v>10</v>
      </c>
      <c r="S21" s="37">
        <v>39953.57</v>
      </c>
      <c r="T21" s="38">
        <v>339535</v>
      </c>
      <c r="U21" s="15">
        <f>T21*1.12</f>
        <v>380279.2</v>
      </c>
      <c r="V21" s="189"/>
      <c r="W21" s="189" t="s">
        <v>854</v>
      </c>
      <c r="X21" s="131"/>
      <c r="Y21" s="34"/>
      <c r="Z21" s="35"/>
      <c r="AA21" s="20"/>
      <c r="AB21" s="20"/>
    </row>
    <row r="22" spans="1:28" s="2" customFormat="1" ht="123" customHeight="1">
      <c r="A22" s="138"/>
      <c r="B22" s="143"/>
      <c r="C22" s="138"/>
      <c r="D22" s="134"/>
      <c r="E22" s="41" t="s">
        <v>769</v>
      </c>
      <c r="F22" s="138"/>
      <c r="G22" s="143"/>
      <c r="H22" s="144"/>
      <c r="I22" s="143"/>
      <c r="J22" s="143"/>
      <c r="K22" s="143"/>
      <c r="L22" s="143"/>
      <c r="M22" s="139"/>
      <c r="N22" s="139"/>
      <c r="O22" s="139"/>
      <c r="P22" s="139"/>
      <c r="Q22" s="145"/>
      <c r="R22" s="7">
        <v>5</v>
      </c>
      <c r="S22" s="37">
        <v>53035.71</v>
      </c>
      <c r="T22" s="15">
        <f>R22*S22</f>
        <v>265178.55</v>
      </c>
      <c r="U22" s="15">
        <f>T22*1.12</f>
        <v>296999.976</v>
      </c>
      <c r="V22" s="190"/>
      <c r="W22" s="190"/>
      <c r="X22" s="132"/>
      <c r="Y22" s="34"/>
      <c r="Z22" s="35"/>
      <c r="AA22" s="20"/>
      <c r="AB22" s="20"/>
    </row>
    <row r="23" spans="1:28" s="2" customFormat="1" ht="139.5" customHeight="1">
      <c r="A23" s="138"/>
      <c r="B23" s="143"/>
      <c r="C23" s="138"/>
      <c r="D23" s="134"/>
      <c r="E23" s="7" t="s">
        <v>770</v>
      </c>
      <c r="F23" s="138"/>
      <c r="G23" s="143"/>
      <c r="H23" s="144"/>
      <c r="I23" s="143"/>
      <c r="J23" s="143"/>
      <c r="K23" s="143"/>
      <c r="L23" s="143"/>
      <c r="M23" s="139"/>
      <c r="N23" s="139"/>
      <c r="O23" s="139"/>
      <c r="P23" s="139"/>
      <c r="Q23" s="145"/>
      <c r="R23" s="7">
        <v>30</v>
      </c>
      <c r="S23" s="37">
        <v>21214.29</v>
      </c>
      <c r="T23" s="15">
        <f>R23*S23</f>
        <v>636428.7000000001</v>
      </c>
      <c r="U23" s="15">
        <f t="shared" si="0"/>
        <v>712800.1440000002</v>
      </c>
      <c r="V23" s="190"/>
      <c r="W23" s="190"/>
      <c r="X23" s="132"/>
      <c r="Y23" s="34"/>
      <c r="Z23" s="35"/>
      <c r="AA23" s="20"/>
      <c r="AB23" s="20"/>
    </row>
    <row r="24" spans="1:28" s="2" customFormat="1" ht="135" customHeight="1">
      <c r="A24" s="138"/>
      <c r="B24" s="143"/>
      <c r="C24" s="138"/>
      <c r="D24" s="134"/>
      <c r="E24" s="41" t="s">
        <v>771</v>
      </c>
      <c r="F24" s="138"/>
      <c r="G24" s="143"/>
      <c r="H24" s="144"/>
      <c r="I24" s="143"/>
      <c r="J24" s="143"/>
      <c r="K24" s="143"/>
      <c r="L24" s="143"/>
      <c r="M24" s="139"/>
      <c r="N24" s="139"/>
      <c r="O24" s="139"/>
      <c r="P24" s="139"/>
      <c r="Q24" s="145"/>
      <c r="R24" s="7">
        <v>10</v>
      </c>
      <c r="S24" s="37">
        <v>38892.86</v>
      </c>
      <c r="T24" s="15">
        <f>S24*R24</f>
        <v>388928.6</v>
      </c>
      <c r="U24" s="15">
        <f t="shared" si="0"/>
        <v>435600.032</v>
      </c>
      <c r="V24" s="190"/>
      <c r="W24" s="190"/>
      <c r="X24" s="132"/>
      <c r="Y24" s="34"/>
      <c r="Z24" s="35"/>
      <c r="AA24" s="20"/>
      <c r="AB24" s="20"/>
    </row>
    <row r="25" spans="1:28" s="2" customFormat="1" ht="123" customHeight="1">
      <c r="A25" s="138"/>
      <c r="B25" s="143"/>
      <c r="C25" s="138"/>
      <c r="D25" s="134"/>
      <c r="E25" s="7" t="s">
        <v>772</v>
      </c>
      <c r="F25" s="138"/>
      <c r="G25" s="143"/>
      <c r="H25" s="144"/>
      <c r="I25" s="143"/>
      <c r="J25" s="143"/>
      <c r="K25" s="143"/>
      <c r="L25" s="143"/>
      <c r="M25" s="139"/>
      <c r="N25" s="139"/>
      <c r="O25" s="139"/>
      <c r="P25" s="139"/>
      <c r="Q25" s="145"/>
      <c r="R25" s="7">
        <v>5</v>
      </c>
      <c r="S25" s="37">
        <v>84857.14</v>
      </c>
      <c r="T25" s="15">
        <f>S25*R25</f>
        <v>424285.7</v>
      </c>
      <c r="U25" s="15">
        <f t="shared" si="0"/>
        <v>475199.98400000005</v>
      </c>
      <c r="V25" s="190"/>
      <c r="W25" s="190"/>
      <c r="X25" s="132"/>
      <c r="Y25" s="34"/>
      <c r="Z25" s="35"/>
      <c r="AA25" s="20"/>
      <c r="AB25" s="20"/>
    </row>
    <row r="26" spans="1:28" s="2" customFormat="1" ht="171.75" customHeight="1">
      <c r="A26" s="138"/>
      <c r="B26" s="143"/>
      <c r="C26" s="138"/>
      <c r="D26" s="134"/>
      <c r="E26" s="41" t="s">
        <v>773</v>
      </c>
      <c r="F26" s="138"/>
      <c r="G26" s="143"/>
      <c r="H26" s="144"/>
      <c r="I26" s="143"/>
      <c r="J26" s="143"/>
      <c r="K26" s="143"/>
      <c r="L26" s="143"/>
      <c r="M26" s="139"/>
      <c r="N26" s="139"/>
      <c r="O26" s="139"/>
      <c r="P26" s="139"/>
      <c r="Q26" s="145"/>
      <c r="R26" s="7">
        <v>50</v>
      </c>
      <c r="S26" s="37">
        <v>2651.79</v>
      </c>
      <c r="T26" s="15">
        <f>S26*R26</f>
        <v>132589.5</v>
      </c>
      <c r="U26" s="15">
        <f t="shared" si="0"/>
        <v>148500.24000000002</v>
      </c>
      <c r="V26" s="190"/>
      <c r="W26" s="190"/>
      <c r="X26" s="132"/>
      <c r="Y26" s="34"/>
      <c r="Z26" s="35"/>
      <c r="AA26" s="20"/>
      <c r="AB26" s="20"/>
    </row>
    <row r="27" spans="1:28" s="2" customFormat="1" ht="111" customHeight="1">
      <c r="A27" s="138"/>
      <c r="B27" s="143"/>
      <c r="C27" s="138"/>
      <c r="D27" s="134"/>
      <c r="E27" s="7" t="s">
        <v>774</v>
      </c>
      <c r="F27" s="138"/>
      <c r="G27" s="143"/>
      <c r="H27" s="144"/>
      <c r="I27" s="143"/>
      <c r="J27" s="143"/>
      <c r="K27" s="143"/>
      <c r="L27" s="143"/>
      <c r="M27" s="139"/>
      <c r="N27" s="139"/>
      <c r="O27" s="139"/>
      <c r="P27" s="139"/>
      <c r="Q27" s="145"/>
      <c r="R27" s="7">
        <v>4</v>
      </c>
      <c r="S27" s="37">
        <v>21214.29</v>
      </c>
      <c r="T27" s="15">
        <f>S27*R27</f>
        <v>84857.16</v>
      </c>
      <c r="U27" s="15">
        <f t="shared" si="0"/>
        <v>95040.01920000001</v>
      </c>
      <c r="V27" s="190"/>
      <c r="W27" s="190"/>
      <c r="X27" s="132"/>
      <c r="Y27" s="34"/>
      <c r="Z27" s="35"/>
      <c r="AA27" s="20"/>
      <c r="AB27" s="20"/>
    </row>
    <row r="28" spans="1:28" s="2" customFormat="1" ht="42.75" customHeight="1">
      <c r="A28" s="138"/>
      <c r="B28" s="143"/>
      <c r="C28" s="138"/>
      <c r="D28" s="134"/>
      <c r="E28" s="41" t="s">
        <v>775</v>
      </c>
      <c r="F28" s="138"/>
      <c r="G28" s="143"/>
      <c r="H28" s="144"/>
      <c r="I28" s="143"/>
      <c r="J28" s="143"/>
      <c r="K28" s="143"/>
      <c r="L28" s="143"/>
      <c r="M28" s="139"/>
      <c r="N28" s="139"/>
      <c r="O28" s="139"/>
      <c r="P28" s="139"/>
      <c r="Q28" s="145"/>
      <c r="R28" s="7">
        <v>30</v>
      </c>
      <c r="S28" s="37">
        <v>17678.57</v>
      </c>
      <c r="T28" s="15">
        <f>S28*R28</f>
        <v>530357.1</v>
      </c>
      <c r="U28" s="15">
        <f t="shared" si="0"/>
        <v>593999.952</v>
      </c>
      <c r="V28" s="191"/>
      <c r="W28" s="191"/>
      <c r="X28" s="133"/>
      <c r="Y28" s="34"/>
      <c r="Z28" s="35"/>
      <c r="AA28" s="20"/>
      <c r="AB28" s="20"/>
    </row>
    <row r="29" spans="1:28" s="2" customFormat="1" ht="94.5">
      <c r="A29" s="1" t="s">
        <v>241</v>
      </c>
      <c r="B29" s="8" t="s">
        <v>65</v>
      </c>
      <c r="C29" s="43">
        <v>41600</v>
      </c>
      <c r="D29" s="1" t="s">
        <v>215</v>
      </c>
      <c r="E29" s="1" t="s">
        <v>923</v>
      </c>
      <c r="F29" s="1"/>
      <c r="G29" s="8" t="s">
        <v>59</v>
      </c>
      <c r="H29" s="31">
        <v>0</v>
      </c>
      <c r="I29" s="8">
        <v>711000000</v>
      </c>
      <c r="J29" s="8" t="s">
        <v>354</v>
      </c>
      <c r="K29" s="8" t="s">
        <v>802</v>
      </c>
      <c r="L29" s="8" t="s">
        <v>176</v>
      </c>
      <c r="M29" s="12" t="s">
        <v>57</v>
      </c>
      <c r="N29" s="12" t="s">
        <v>591</v>
      </c>
      <c r="O29" s="12" t="s">
        <v>560</v>
      </c>
      <c r="P29" s="12">
        <v>796</v>
      </c>
      <c r="Q29" s="1" t="s">
        <v>546</v>
      </c>
      <c r="R29" s="32">
        <v>12</v>
      </c>
      <c r="S29" s="15">
        <f>T29/R29</f>
        <v>54000</v>
      </c>
      <c r="T29" s="15">
        <v>648000</v>
      </c>
      <c r="U29" s="15">
        <f aca="true" t="shared" si="1" ref="U29:U85">T29*1.12</f>
        <v>725760.0000000001</v>
      </c>
      <c r="V29" s="15"/>
      <c r="W29" s="12" t="s">
        <v>854</v>
      </c>
      <c r="X29" s="1"/>
      <c r="Y29" s="34"/>
      <c r="Z29" s="35"/>
      <c r="AA29" s="20"/>
      <c r="AB29" s="20"/>
    </row>
    <row r="30" spans="1:28" s="2" customFormat="1" ht="147.75" customHeight="1">
      <c r="A30" s="1" t="s">
        <v>242</v>
      </c>
      <c r="B30" s="8" t="s">
        <v>65</v>
      </c>
      <c r="C30" s="1" t="s">
        <v>72</v>
      </c>
      <c r="D30" s="1" t="s">
        <v>74</v>
      </c>
      <c r="E30" s="7" t="s">
        <v>545</v>
      </c>
      <c r="F30" s="1"/>
      <c r="G30" s="8" t="s">
        <v>59</v>
      </c>
      <c r="H30" s="31">
        <v>0</v>
      </c>
      <c r="I30" s="8">
        <v>711000000</v>
      </c>
      <c r="J30" s="8" t="s">
        <v>354</v>
      </c>
      <c r="K30" s="8" t="s">
        <v>541</v>
      </c>
      <c r="L30" s="8" t="s">
        <v>176</v>
      </c>
      <c r="M30" s="12" t="s">
        <v>57</v>
      </c>
      <c r="N30" s="12" t="s">
        <v>587</v>
      </c>
      <c r="O30" s="12" t="s">
        <v>586</v>
      </c>
      <c r="P30" s="12">
        <v>112</v>
      </c>
      <c r="Q30" s="1" t="s">
        <v>592</v>
      </c>
      <c r="R30" s="15">
        <v>10000</v>
      </c>
      <c r="S30" s="15">
        <v>129</v>
      </c>
      <c r="T30" s="15">
        <v>1290000</v>
      </c>
      <c r="U30" s="15">
        <f t="shared" si="1"/>
        <v>1444800.0000000002</v>
      </c>
      <c r="V30" s="15"/>
      <c r="W30" s="12" t="s">
        <v>854</v>
      </c>
      <c r="X30" s="1"/>
      <c r="Y30" s="34"/>
      <c r="Z30" s="35"/>
      <c r="AA30" s="20"/>
      <c r="AB30" s="20"/>
    </row>
    <row r="31" spans="1:28" s="2" customFormat="1" ht="94.5">
      <c r="A31" s="1" t="s">
        <v>243</v>
      </c>
      <c r="B31" s="8" t="s">
        <v>65</v>
      </c>
      <c r="C31" s="43">
        <v>41239</v>
      </c>
      <c r="D31" s="1" t="s">
        <v>218</v>
      </c>
      <c r="E31" s="1" t="s">
        <v>218</v>
      </c>
      <c r="F31" s="1"/>
      <c r="G31" s="8" t="s">
        <v>59</v>
      </c>
      <c r="H31" s="31">
        <v>0</v>
      </c>
      <c r="I31" s="8">
        <v>711000000</v>
      </c>
      <c r="J31" s="8" t="s">
        <v>354</v>
      </c>
      <c r="K31" s="8" t="s">
        <v>802</v>
      </c>
      <c r="L31" s="8" t="s">
        <v>176</v>
      </c>
      <c r="M31" s="12" t="s">
        <v>57</v>
      </c>
      <c r="N31" s="12" t="s">
        <v>591</v>
      </c>
      <c r="O31" s="12" t="s">
        <v>560</v>
      </c>
      <c r="P31" s="12">
        <v>796</v>
      </c>
      <c r="Q31" s="1" t="s">
        <v>546</v>
      </c>
      <c r="R31" s="1">
        <v>1</v>
      </c>
      <c r="S31" s="15">
        <f>T31/R31</f>
        <v>144643</v>
      </c>
      <c r="T31" s="15">
        <v>144643</v>
      </c>
      <c r="U31" s="15">
        <f t="shared" si="1"/>
        <v>162000.16</v>
      </c>
      <c r="V31" s="15"/>
      <c r="W31" s="12" t="s">
        <v>854</v>
      </c>
      <c r="X31" s="44"/>
      <c r="Y31" s="34"/>
      <c r="Z31" s="35"/>
      <c r="AA31" s="20"/>
      <c r="AB31" s="20"/>
    </row>
    <row r="32" spans="1:28" s="2" customFormat="1" ht="32.25" customHeight="1">
      <c r="A32" s="131" t="s">
        <v>244</v>
      </c>
      <c r="B32" s="135" t="s">
        <v>65</v>
      </c>
      <c r="C32" s="131" t="s">
        <v>29</v>
      </c>
      <c r="D32" s="131" t="s">
        <v>219</v>
      </c>
      <c r="E32" s="7" t="s">
        <v>468</v>
      </c>
      <c r="F32" s="131" t="s">
        <v>549</v>
      </c>
      <c r="G32" s="135" t="s">
        <v>59</v>
      </c>
      <c r="H32" s="162">
        <v>0</v>
      </c>
      <c r="I32" s="135">
        <v>711000000</v>
      </c>
      <c r="J32" s="135" t="s">
        <v>354</v>
      </c>
      <c r="K32" s="135" t="s">
        <v>470</v>
      </c>
      <c r="L32" s="135" t="s">
        <v>176</v>
      </c>
      <c r="M32" s="140" t="s">
        <v>57</v>
      </c>
      <c r="N32" s="140" t="s">
        <v>591</v>
      </c>
      <c r="O32" s="140" t="s">
        <v>560</v>
      </c>
      <c r="P32" s="140">
        <v>796</v>
      </c>
      <c r="Q32" s="131" t="s">
        <v>546</v>
      </c>
      <c r="R32" s="1">
        <v>3</v>
      </c>
      <c r="S32" s="15">
        <v>36410</v>
      </c>
      <c r="T32" s="15">
        <f>S32*R32</f>
        <v>109230</v>
      </c>
      <c r="U32" s="15">
        <f t="shared" si="1"/>
        <v>122337.6</v>
      </c>
      <c r="V32" s="189"/>
      <c r="W32" s="189" t="s">
        <v>854</v>
      </c>
      <c r="X32" s="131"/>
      <c r="Y32" s="34"/>
      <c r="Z32" s="35"/>
      <c r="AA32" s="20"/>
      <c r="AB32" s="20"/>
    </row>
    <row r="33" spans="1:28" s="2" customFormat="1" ht="32.25" customHeight="1">
      <c r="A33" s="132"/>
      <c r="B33" s="136"/>
      <c r="C33" s="132"/>
      <c r="D33" s="132"/>
      <c r="E33" s="7" t="s">
        <v>490</v>
      </c>
      <c r="F33" s="132"/>
      <c r="G33" s="136"/>
      <c r="H33" s="163"/>
      <c r="I33" s="136"/>
      <c r="J33" s="136"/>
      <c r="K33" s="136"/>
      <c r="L33" s="136"/>
      <c r="M33" s="141"/>
      <c r="N33" s="141"/>
      <c r="O33" s="141"/>
      <c r="P33" s="141"/>
      <c r="Q33" s="132"/>
      <c r="R33" s="1">
        <v>3</v>
      </c>
      <c r="S33" s="15">
        <v>20500</v>
      </c>
      <c r="T33" s="15">
        <f>S33*R33</f>
        <v>61500</v>
      </c>
      <c r="U33" s="15">
        <f t="shared" si="1"/>
        <v>68880</v>
      </c>
      <c r="V33" s="190"/>
      <c r="W33" s="190"/>
      <c r="X33" s="132"/>
      <c r="Y33" s="34"/>
      <c r="Z33" s="35"/>
      <c r="AA33" s="20"/>
      <c r="AB33" s="20"/>
    </row>
    <row r="34" spans="1:28" s="2" customFormat="1" ht="32.25" customHeight="1">
      <c r="A34" s="132"/>
      <c r="B34" s="136"/>
      <c r="C34" s="132"/>
      <c r="D34" s="132"/>
      <c r="E34" s="7" t="s">
        <v>491</v>
      </c>
      <c r="F34" s="132"/>
      <c r="G34" s="136"/>
      <c r="H34" s="163"/>
      <c r="I34" s="136"/>
      <c r="J34" s="136"/>
      <c r="K34" s="136"/>
      <c r="L34" s="136"/>
      <c r="M34" s="141"/>
      <c r="N34" s="141"/>
      <c r="O34" s="141"/>
      <c r="P34" s="141"/>
      <c r="Q34" s="132"/>
      <c r="R34" s="1">
        <v>3</v>
      </c>
      <c r="S34" s="15">
        <v>1900</v>
      </c>
      <c r="T34" s="15">
        <f>R34*S34</f>
        <v>5700</v>
      </c>
      <c r="U34" s="15">
        <f t="shared" si="1"/>
        <v>6384.000000000001</v>
      </c>
      <c r="V34" s="190"/>
      <c r="W34" s="190"/>
      <c r="X34" s="132"/>
      <c r="Y34" s="34"/>
      <c r="Z34" s="35"/>
      <c r="AA34" s="20"/>
      <c r="AB34" s="20"/>
    </row>
    <row r="35" spans="1:28" s="2" customFormat="1" ht="32.25" customHeight="1">
      <c r="A35" s="132"/>
      <c r="B35" s="136"/>
      <c r="C35" s="132"/>
      <c r="D35" s="132"/>
      <c r="E35" s="7" t="s">
        <v>492</v>
      </c>
      <c r="F35" s="132"/>
      <c r="G35" s="136"/>
      <c r="H35" s="163"/>
      <c r="I35" s="136"/>
      <c r="J35" s="136"/>
      <c r="K35" s="136"/>
      <c r="L35" s="136"/>
      <c r="M35" s="141"/>
      <c r="N35" s="141"/>
      <c r="O35" s="141"/>
      <c r="P35" s="141"/>
      <c r="Q35" s="132"/>
      <c r="R35" s="1">
        <v>3</v>
      </c>
      <c r="S35" s="15">
        <v>6000</v>
      </c>
      <c r="T35" s="15">
        <f>R35*S35</f>
        <v>18000</v>
      </c>
      <c r="U35" s="15">
        <f t="shared" si="1"/>
        <v>20160.000000000004</v>
      </c>
      <c r="V35" s="190"/>
      <c r="W35" s="190"/>
      <c r="X35" s="132"/>
      <c r="Y35" s="34"/>
      <c r="Z35" s="35"/>
      <c r="AA35" s="20"/>
      <c r="AB35" s="20"/>
    </row>
    <row r="36" spans="1:28" s="2" customFormat="1" ht="32.25" customHeight="1">
      <c r="A36" s="132"/>
      <c r="B36" s="136"/>
      <c r="C36" s="132"/>
      <c r="D36" s="132"/>
      <c r="E36" s="7" t="s">
        <v>493</v>
      </c>
      <c r="F36" s="132"/>
      <c r="G36" s="136"/>
      <c r="H36" s="163"/>
      <c r="I36" s="136"/>
      <c r="J36" s="136"/>
      <c r="K36" s="136"/>
      <c r="L36" s="136"/>
      <c r="M36" s="141"/>
      <c r="N36" s="141"/>
      <c r="O36" s="141"/>
      <c r="P36" s="141"/>
      <c r="Q36" s="132"/>
      <c r="R36" s="1">
        <v>4</v>
      </c>
      <c r="S36" s="15">
        <v>10500</v>
      </c>
      <c r="T36" s="15">
        <f>S36*R36</f>
        <v>42000</v>
      </c>
      <c r="U36" s="15">
        <f t="shared" si="1"/>
        <v>47040.00000000001</v>
      </c>
      <c r="V36" s="190"/>
      <c r="W36" s="190"/>
      <c r="X36" s="132"/>
      <c r="Y36" s="34"/>
      <c r="Z36" s="35"/>
      <c r="AA36" s="20"/>
      <c r="AB36" s="20"/>
    </row>
    <row r="37" spans="1:28" s="2" customFormat="1" ht="32.25" customHeight="1">
      <c r="A37" s="132"/>
      <c r="B37" s="136"/>
      <c r="C37" s="132"/>
      <c r="D37" s="132"/>
      <c r="E37" s="7" t="s">
        <v>488</v>
      </c>
      <c r="F37" s="132"/>
      <c r="G37" s="136"/>
      <c r="H37" s="163"/>
      <c r="I37" s="136"/>
      <c r="J37" s="136"/>
      <c r="K37" s="136"/>
      <c r="L37" s="136"/>
      <c r="M37" s="141"/>
      <c r="N37" s="141"/>
      <c r="O37" s="141"/>
      <c r="P37" s="141"/>
      <c r="Q37" s="132"/>
      <c r="R37" s="1">
        <v>3</v>
      </c>
      <c r="S37" s="15">
        <v>4500</v>
      </c>
      <c r="T37" s="15">
        <f>S37*R37</f>
        <v>13500</v>
      </c>
      <c r="U37" s="15">
        <f t="shared" si="1"/>
        <v>15120.000000000002</v>
      </c>
      <c r="V37" s="190"/>
      <c r="W37" s="190"/>
      <c r="X37" s="132"/>
      <c r="Y37" s="34"/>
      <c r="Z37" s="35"/>
      <c r="AA37" s="20"/>
      <c r="AB37" s="20"/>
    </row>
    <row r="38" spans="1:28" s="2" customFormat="1" ht="32.25" customHeight="1">
      <c r="A38" s="132"/>
      <c r="B38" s="136"/>
      <c r="C38" s="132"/>
      <c r="D38" s="132"/>
      <c r="E38" s="7" t="s">
        <v>522</v>
      </c>
      <c r="F38" s="132"/>
      <c r="G38" s="136"/>
      <c r="H38" s="163"/>
      <c r="I38" s="136"/>
      <c r="J38" s="136"/>
      <c r="K38" s="136"/>
      <c r="L38" s="136"/>
      <c r="M38" s="141"/>
      <c r="N38" s="141"/>
      <c r="O38" s="141"/>
      <c r="P38" s="141"/>
      <c r="Q38" s="132"/>
      <c r="R38" s="1">
        <v>3</v>
      </c>
      <c r="S38" s="15">
        <v>5950</v>
      </c>
      <c r="T38" s="15">
        <f>S38*R38</f>
        <v>17850</v>
      </c>
      <c r="U38" s="15">
        <f t="shared" si="1"/>
        <v>19992.000000000004</v>
      </c>
      <c r="V38" s="190"/>
      <c r="W38" s="190"/>
      <c r="X38" s="132"/>
      <c r="Y38" s="34"/>
      <c r="Z38" s="35"/>
      <c r="AA38" s="20"/>
      <c r="AB38" s="20"/>
    </row>
    <row r="39" spans="1:28" s="2" customFormat="1" ht="32.25" customHeight="1">
      <c r="A39" s="132"/>
      <c r="B39" s="136"/>
      <c r="C39" s="132"/>
      <c r="D39" s="132"/>
      <c r="E39" s="7" t="s">
        <v>489</v>
      </c>
      <c r="F39" s="132"/>
      <c r="G39" s="136"/>
      <c r="H39" s="163"/>
      <c r="I39" s="136"/>
      <c r="J39" s="136"/>
      <c r="K39" s="136"/>
      <c r="L39" s="136"/>
      <c r="M39" s="141"/>
      <c r="N39" s="141"/>
      <c r="O39" s="141"/>
      <c r="P39" s="141"/>
      <c r="Q39" s="132"/>
      <c r="R39" s="1">
        <v>20</v>
      </c>
      <c r="S39" s="15">
        <v>4000</v>
      </c>
      <c r="T39" s="15">
        <f>S39*R39</f>
        <v>80000</v>
      </c>
      <c r="U39" s="15">
        <f t="shared" si="1"/>
        <v>89600.00000000001</v>
      </c>
      <c r="V39" s="190"/>
      <c r="W39" s="190"/>
      <c r="X39" s="132"/>
      <c r="Y39" s="34"/>
      <c r="Z39" s="35"/>
      <c r="AA39" s="20"/>
      <c r="AB39" s="20"/>
    </row>
    <row r="40" spans="1:28" s="2" customFormat="1" ht="32.25" customHeight="1">
      <c r="A40" s="132"/>
      <c r="B40" s="136"/>
      <c r="C40" s="132"/>
      <c r="D40" s="132"/>
      <c r="E40" s="7" t="s">
        <v>486</v>
      </c>
      <c r="F40" s="132"/>
      <c r="G40" s="136"/>
      <c r="H40" s="163"/>
      <c r="I40" s="136"/>
      <c r="J40" s="136"/>
      <c r="K40" s="136"/>
      <c r="L40" s="136"/>
      <c r="M40" s="141"/>
      <c r="N40" s="141"/>
      <c r="O40" s="141"/>
      <c r="P40" s="141"/>
      <c r="Q40" s="132"/>
      <c r="R40" s="1">
        <v>3</v>
      </c>
      <c r="S40" s="15">
        <v>14400</v>
      </c>
      <c r="T40" s="15">
        <f>R40*S40</f>
        <v>43200</v>
      </c>
      <c r="U40" s="15">
        <f t="shared" si="1"/>
        <v>48384.00000000001</v>
      </c>
      <c r="V40" s="190"/>
      <c r="W40" s="190"/>
      <c r="X40" s="132"/>
      <c r="Y40" s="34"/>
      <c r="Z40" s="35"/>
      <c r="AA40" s="20"/>
      <c r="AB40" s="20"/>
    </row>
    <row r="41" spans="1:28" s="2" customFormat="1" ht="32.25" customHeight="1">
      <c r="A41" s="132"/>
      <c r="B41" s="136"/>
      <c r="C41" s="132"/>
      <c r="D41" s="132"/>
      <c r="E41" s="7" t="s">
        <v>472</v>
      </c>
      <c r="F41" s="132"/>
      <c r="G41" s="136"/>
      <c r="H41" s="163"/>
      <c r="I41" s="136"/>
      <c r="J41" s="136"/>
      <c r="K41" s="136"/>
      <c r="L41" s="136"/>
      <c r="M41" s="141"/>
      <c r="N41" s="141"/>
      <c r="O41" s="141"/>
      <c r="P41" s="141"/>
      <c r="Q41" s="132"/>
      <c r="R41" s="1">
        <v>3</v>
      </c>
      <c r="S41" s="15">
        <v>20700</v>
      </c>
      <c r="T41" s="15">
        <f>S41*R41</f>
        <v>62100</v>
      </c>
      <c r="U41" s="15">
        <f t="shared" si="1"/>
        <v>69552</v>
      </c>
      <c r="V41" s="190"/>
      <c r="W41" s="190"/>
      <c r="X41" s="132"/>
      <c r="Y41" s="34"/>
      <c r="Z41" s="35"/>
      <c r="AA41" s="20"/>
      <c r="AB41" s="20"/>
    </row>
    <row r="42" spans="1:28" s="2" customFormat="1" ht="32.25" customHeight="1">
      <c r="A42" s="132"/>
      <c r="B42" s="136"/>
      <c r="C42" s="132"/>
      <c r="D42" s="132"/>
      <c r="E42" s="7" t="s">
        <v>487</v>
      </c>
      <c r="F42" s="132"/>
      <c r="G42" s="136"/>
      <c r="H42" s="163"/>
      <c r="I42" s="136"/>
      <c r="J42" s="136"/>
      <c r="K42" s="136"/>
      <c r="L42" s="136"/>
      <c r="M42" s="141"/>
      <c r="N42" s="141"/>
      <c r="O42" s="141"/>
      <c r="P42" s="141"/>
      <c r="Q42" s="132"/>
      <c r="R42" s="1">
        <v>10</v>
      </c>
      <c r="S42" s="15">
        <v>1800</v>
      </c>
      <c r="T42" s="15">
        <f>S42*R42</f>
        <v>18000</v>
      </c>
      <c r="U42" s="15">
        <f t="shared" si="1"/>
        <v>20160.000000000004</v>
      </c>
      <c r="V42" s="190"/>
      <c r="W42" s="190"/>
      <c r="X42" s="132"/>
      <c r="Y42" s="34"/>
      <c r="Z42" s="35"/>
      <c r="AA42" s="20"/>
      <c r="AB42" s="20"/>
    </row>
    <row r="43" spans="1:28" s="2" customFormat="1" ht="32.25" customHeight="1">
      <c r="A43" s="132"/>
      <c r="B43" s="136"/>
      <c r="C43" s="132"/>
      <c r="D43" s="132"/>
      <c r="E43" s="7" t="s">
        <v>494</v>
      </c>
      <c r="F43" s="132"/>
      <c r="G43" s="136"/>
      <c r="H43" s="163"/>
      <c r="I43" s="136"/>
      <c r="J43" s="136"/>
      <c r="K43" s="136"/>
      <c r="L43" s="136"/>
      <c r="M43" s="141"/>
      <c r="N43" s="141"/>
      <c r="O43" s="141"/>
      <c r="P43" s="141"/>
      <c r="Q43" s="132"/>
      <c r="R43" s="1">
        <v>6</v>
      </c>
      <c r="S43" s="15">
        <v>5500</v>
      </c>
      <c r="T43" s="15">
        <f>S43*R43</f>
        <v>33000</v>
      </c>
      <c r="U43" s="15">
        <f t="shared" si="1"/>
        <v>36960</v>
      </c>
      <c r="V43" s="190"/>
      <c r="W43" s="190"/>
      <c r="X43" s="132"/>
      <c r="Y43" s="34"/>
      <c r="Z43" s="35"/>
      <c r="AA43" s="20"/>
      <c r="AB43" s="20"/>
    </row>
    <row r="44" spans="1:28" s="2" customFormat="1" ht="32.25" customHeight="1">
      <c r="A44" s="132"/>
      <c r="B44" s="136"/>
      <c r="C44" s="132"/>
      <c r="D44" s="132"/>
      <c r="E44" s="7" t="s">
        <v>495</v>
      </c>
      <c r="F44" s="132"/>
      <c r="G44" s="136"/>
      <c r="H44" s="163"/>
      <c r="I44" s="136"/>
      <c r="J44" s="136"/>
      <c r="K44" s="136"/>
      <c r="L44" s="136"/>
      <c r="M44" s="141"/>
      <c r="N44" s="141"/>
      <c r="O44" s="141"/>
      <c r="P44" s="141"/>
      <c r="Q44" s="132"/>
      <c r="R44" s="1">
        <v>10</v>
      </c>
      <c r="S44" s="15">
        <v>1300</v>
      </c>
      <c r="T44" s="15">
        <f>S44*R44</f>
        <v>13000</v>
      </c>
      <c r="U44" s="15">
        <f t="shared" si="1"/>
        <v>14560.000000000002</v>
      </c>
      <c r="V44" s="190"/>
      <c r="W44" s="190"/>
      <c r="X44" s="132"/>
      <c r="Y44" s="34"/>
      <c r="Z44" s="35"/>
      <c r="AA44" s="20"/>
      <c r="AB44" s="20"/>
    </row>
    <row r="45" spans="1:28" s="2" customFormat="1" ht="32.25" customHeight="1">
      <c r="A45" s="132"/>
      <c r="B45" s="136"/>
      <c r="C45" s="132"/>
      <c r="D45" s="132"/>
      <c r="E45" s="7" t="s">
        <v>496</v>
      </c>
      <c r="F45" s="132"/>
      <c r="G45" s="136"/>
      <c r="H45" s="163"/>
      <c r="I45" s="136"/>
      <c r="J45" s="136"/>
      <c r="K45" s="136"/>
      <c r="L45" s="136"/>
      <c r="M45" s="141"/>
      <c r="N45" s="141"/>
      <c r="O45" s="141"/>
      <c r="P45" s="141"/>
      <c r="Q45" s="132"/>
      <c r="R45" s="1">
        <v>10</v>
      </c>
      <c r="S45" s="15">
        <v>1500</v>
      </c>
      <c r="T45" s="15">
        <f>R45*S45</f>
        <v>15000</v>
      </c>
      <c r="U45" s="15">
        <f t="shared" si="1"/>
        <v>16800</v>
      </c>
      <c r="V45" s="190"/>
      <c r="W45" s="190"/>
      <c r="X45" s="132"/>
      <c r="Y45" s="34"/>
      <c r="Z45" s="35"/>
      <c r="AA45" s="20"/>
      <c r="AB45" s="20"/>
    </row>
    <row r="46" spans="1:28" s="2" customFormat="1" ht="32.25" customHeight="1">
      <c r="A46" s="132"/>
      <c r="B46" s="136"/>
      <c r="C46" s="132"/>
      <c r="D46" s="132"/>
      <c r="E46" s="7" t="s">
        <v>497</v>
      </c>
      <c r="F46" s="132"/>
      <c r="G46" s="136"/>
      <c r="H46" s="163"/>
      <c r="I46" s="136"/>
      <c r="J46" s="136"/>
      <c r="K46" s="136"/>
      <c r="L46" s="136"/>
      <c r="M46" s="141"/>
      <c r="N46" s="141"/>
      <c r="O46" s="141"/>
      <c r="P46" s="141"/>
      <c r="Q46" s="132"/>
      <c r="R46" s="1">
        <v>3</v>
      </c>
      <c r="S46" s="15">
        <v>5000</v>
      </c>
      <c r="T46" s="15">
        <f>R46*S46</f>
        <v>15000</v>
      </c>
      <c r="U46" s="15">
        <f t="shared" si="1"/>
        <v>16800</v>
      </c>
      <c r="V46" s="190"/>
      <c r="W46" s="190"/>
      <c r="X46" s="132"/>
      <c r="Y46" s="34"/>
      <c r="Z46" s="35"/>
      <c r="AA46" s="20"/>
      <c r="AB46" s="20"/>
    </row>
    <row r="47" spans="1:28" s="2" customFormat="1" ht="32.25" customHeight="1">
      <c r="A47" s="132"/>
      <c r="B47" s="136"/>
      <c r="C47" s="132"/>
      <c r="D47" s="132"/>
      <c r="E47" s="7" t="s">
        <v>498</v>
      </c>
      <c r="F47" s="132"/>
      <c r="G47" s="136"/>
      <c r="H47" s="163"/>
      <c r="I47" s="136"/>
      <c r="J47" s="136"/>
      <c r="K47" s="136"/>
      <c r="L47" s="136"/>
      <c r="M47" s="141"/>
      <c r="N47" s="141"/>
      <c r="O47" s="141"/>
      <c r="P47" s="141"/>
      <c r="Q47" s="132"/>
      <c r="R47" s="1">
        <v>8</v>
      </c>
      <c r="S47" s="15">
        <v>4500</v>
      </c>
      <c r="T47" s="15">
        <f>S47*R47</f>
        <v>36000</v>
      </c>
      <c r="U47" s="15">
        <f t="shared" si="1"/>
        <v>40320.00000000001</v>
      </c>
      <c r="V47" s="190"/>
      <c r="W47" s="190"/>
      <c r="X47" s="132"/>
      <c r="Y47" s="34"/>
      <c r="Z47" s="35"/>
      <c r="AA47" s="20"/>
      <c r="AB47" s="20"/>
    </row>
    <row r="48" spans="1:28" s="2" customFormat="1" ht="32.25" customHeight="1">
      <c r="A48" s="133"/>
      <c r="B48" s="137"/>
      <c r="C48" s="133"/>
      <c r="D48" s="133"/>
      <c r="E48" s="7" t="s">
        <v>473</v>
      </c>
      <c r="F48" s="133"/>
      <c r="G48" s="137"/>
      <c r="H48" s="164"/>
      <c r="I48" s="137"/>
      <c r="J48" s="137"/>
      <c r="K48" s="137"/>
      <c r="L48" s="137"/>
      <c r="M48" s="142"/>
      <c r="N48" s="142"/>
      <c r="O48" s="142"/>
      <c r="P48" s="142"/>
      <c r="Q48" s="133"/>
      <c r="R48" s="1">
        <v>3</v>
      </c>
      <c r="S48" s="15">
        <v>22890</v>
      </c>
      <c r="T48" s="15">
        <f>S48*R48</f>
        <v>68670</v>
      </c>
      <c r="U48" s="15">
        <f t="shared" si="1"/>
        <v>76910.40000000001</v>
      </c>
      <c r="V48" s="191"/>
      <c r="W48" s="191"/>
      <c r="X48" s="133"/>
      <c r="Y48" s="34"/>
      <c r="Z48" s="35"/>
      <c r="AA48" s="20"/>
      <c r="AB48" s="49"/>
    </row>
    <row r="49" spans="1:28" s="2" customFormat="1" ht="94.5">
      <c r="A49" s="1" t="s">
        <v>245</v>
      </c>
      <c r="B49" s="8" t="s">
        <v>65</v>
      </c>
      <c r="C49" s="1" t="s">
        <v>29</v>
      </c>
      <c r="D49" s="1" t="s">
        <v>220</v>
      </c>
      <c r="E49" s="225" t="s">
        <v>924</v>
      </c>
      <c r="F49" s="1"/>
      <c r="G49" s="8" t="s">
        <v>59</v>
      </c>
      <c r="H49" s="31">
        <v>0</v>
      </c>
      <c r="I49" s="8">
        <v>711000000</v>
      </c>
      <c r="J49" s="8" t="s">
        <v>354</v>
      </c>
      <c r="K49" s="8" t="s">
        <v>802</v>
      </c>
      <c r="L49" s="8" t="s">
        <v>176</v>
      </c>
      <c r="M49" s="12" t="s">
        <v>57</v>
      </c>
      <c r="N49" s="12" t="s">
        <v>591</v>
      </c>
      <c r="O49" s="12" t="s">
        <v>560</v>
      </c>
      <c r="P49" s="12">
        <v>796</v>
      </c>
      <c r="Q49" s="1" t="s">
        <v>546</v>
      </c>
      <c r="R49" s="1">
        <v>1</v>
      </c>
      <c r="S49" s="15">
        <f aca="true" t="shared" si="2" ref="S49:S63">T49/R49</f>
        <v>5000</v>
      </c>
      <c r="T49" s="15">
        <v>5000</v>
      </c>
      <c r="U49" s="15">
        <f t="shared" si="1"/>
        <v>5600.000000000001</v>
      </c>
      <c r="V49" s="15"/>
      <c r="W49" s="12" t="s">
        <v>854</v>
      </c>
      <c r="X49" s="1"/>
      <c r="Y49" s="34"/>
      <c r="Z49" s="35"/>
      <c r="AA49" s="20"/>
      <c r="AB49" s="20"/>
    </row>
    <row r="50" spans="1:28" s="2" customFormat="1" ht="94.5">
      <c r="A50" s="1" t="s">
        <v>23</v>
      </c>
      <c r="B50" s="8" t="s">
        <v>65</v>
      </c>
      <c r="C50" s="1" t="s">
        <v>68</v>
      </c>
      <c r="D50" s="1" t="s">
        <v>221</v>
      </c>
      <c r="E50" s="1" t="s">
        <v>221</v>
      </c>
      <c r="F50" s="1"/>
      <c r="G50" s="8" t="s">
        <v>59</v>
      </c>
      <c r="H50" s="31">
        <v>0</v>
      </c>
      <c r="I50" s="8">
        <v>711000000</v>
      </c>
      <c r="J50" s="8" t="s">
        <v>354</v>
      </c>
      <c r="K50" s="8" t="s">
        <v>802</v>
      </c>
      <c r="L50" s="8" t="s">
        <v>176</v>
      </c>
      <c r="M50" s="12" t="s">
        <v>57</v>
      </c>
      <c r="N50" s="12" t="s">
        <v>591</v>
      </c>
      <c r="O50" s="12" t="s">
        <v>560</v>
      </c>
      <c r="P50" s="12">
        <v>796</v>
      </c>
      <c r="Q50" s="1" t="s">
        <v>546</v>
      </c>
      <c r="R50" s="1">
        <v>1</v>
      </c>
      <c r="S50" s="15">
        <f t="shared" si="2"/>
        <v>276786</v>
      </c>
      <c r="T50" s="15">
        <v>276786</v>
      </c>
      <c r="U50" s="15">
        <f t="shared" si="1"/>
        <v>310000.32</v>
      </c>
      <c r="V50" s="15"/>
      <c r="W50" s="12" t="s">
        <v>854</v>
      </c>
      <c r="X50" s="1"/>
      <c r="Y50" s="34"/>
      <c r="Z50" s="35"/>
      <c r="AA50" s="20"/>
      <c r="AB50" s="20"/>
    </row>
    <row r="51" spans="1:28" s="2" customFormat="1" ht="32.25" customHeight="1">
      <c r="A51" s="131" t="s">
        <v>24</v>
      </c>
      <c r="B51" s="135" t="s">
        <v>65</v>
      </c>
      <c r="C51" s="131" t="s">
        <v>237</v>
      </c>
      <c r="D51" s="131" t="s">
        <v>525</v>
      </c>
      <c r="E51" s="7" t="s">
        <v>382</v>
      </c>
      <c r="F51" s="131"/>
      <c r="G51" s="135" t="s">
        <v>59</v>
      </c>
      <c r="H51" s="162">
        <v>0</v>
      </c>
      <c r="I51" s="135">
        <v>711000000</v>
      </c>
      <c r="J51" s="135" t="s">
        <v>354</v>
      </c>
      <c r="K51" s="135" t="s">
        <v>802</v>
      </c>
      <c r="L51" s="135" t="s">
        <v>176</v>
      </c>
      <c r="M51" s="140" t="s">
        <v>57</v>
      </c>
      <c r="N51" s="140" t="s">
        <v>591</v>
      </c>
      <c r="O51" s="140" t="s">
        <v>560</v>
      </c>
      <c r="P51" s="140">
        <v>796</v>
      </c>
      <c r="Q51" s="131" t="s">
        <v>546</v>
      </c>
      <c r="R51" s="1">
        <v>1</v>
      </c>
      <c r="S51" s="15">
        <f t="shared" si="2"/>
        <v>13839</v>
      </c>
      <c r="T51" s="15">
        <v>13839</v>
      </c>
      <c r="U51" s="15">
        <f t="shared" si="1"/>
        <v>15499.680000000002</v>
      </c>
      <c r="V51" s="189"/>
      <c r="W51" s="189" t="s">
        <v>854</v>
      </c>
      <c r="X51" s="131"/>
      <c r="Y51" s="34"/>
      <c r="Z51" s="35"/>
      <c r="AA51" s="20"/>
      <c r="AB51" s="20"/>
    </row>
    <row r="52" spans="1:28" s="2" customFormat="1" ht="32.25" customHeight="1">
      <c r="A52" s="132"/>
      <c r="B52" s="136"/>
      <c r="C52" s="132"/>
      <c r="D52" s="132"/>
      <c r="E52" s="7" t="s">
        <v>381</v>
      </c>
      <c r="F52" s="132"/>
      <c r="G52" s="136"/>
      <c r="H52" s="163"/>
      <c r="I52" s="136"/>
      <c r="J52" s="136"/>
      <c r="K52" s="136"/>
      <c r="L52" s="136"/>
      <c r="M52" s="141"/>
      <c r="N52" s="141"/>
      <c r="O52" s="141"/>
      <c r="P52" s="141"/>
      <c r="Q52" s="132"/>
      <c r="R52" s="1">
        <v>1</v>
      </c>
      <c r="S52" s="15">
        <f t="shared" si="2"/>
        <v>80348</v>
      </c>
      <c r="T52" s="15">
        <v>80348</v>
      </c>
      <c r="U52" s="15">
        <f t="shared" si="1"/>
        <v>89989.76000000001</v>
      </c>
      <c r="V52" s="190"/>
      <c r="W52" s="190"/>
      <c r="X52" s="132"/>
      <c r="Y52" s="34"/>
      <c r="Z52" s="35"/>
      <c r="AA52" s="20"/>
      <c r="AB52" s="20"/>
    </row>
    <row r="53" spans="1:28" s="2" customFormat="1" ht="32.25" customHeight="1">
      <c r="A53" s="132"/>
      <c r="B53" s="136"/>
      <c r="C53" s="132"/>
      <c r="D53" s="132"/>
      <c r="E53" s="7" t="s">
        <v>383</v>
      </c>
      <c r="F53" s="132"/>
      <c r="G53" s="136"/>
      <c r="H53" s="163"/>
      <c r="I53" s="136"/>
      <c r="J53" s="136"/>
      <c r="K53" s="136"/>
      <c r="L53" s="136"/>
      <c r="M53" s="141"/>
      <c r="N53" s="141"/>
      <c r="O53" s="141"/>
      <c r="P53" s="141"/>
      <c r="Q53" s="132"/>
      <c r="R53" s="1">
        <v>1</v>
      </c>
      <c r="S53" s="15">
        <f t="shared" si="2"/>
        <v>133919</v>
      </c>
      <c r="T53" s="15">
        <v>133919</v>
      </c>
      <c r="U53" s="15">
        <f t="shared" si="1"/>
        <v>149989.28000000003</v>
      </c>
      <c r="V53" s="190"/>
      <c r="W53" s="190"/>
      <c r="X53" s="132"/>
      <c r="Y53" s="34"/>
      <c r="Z53" s="35"/>
      <c r="AA53" s="20"/>
      <c r="AB53" s="20"/>
    </row>
    <row r="54" spans="1:28" s="2" customFormat="1" ht="32.25" customHeight="1">
      <c r="A54" s="133"/>
      <c r="B54" s="137"/>
      <c r="C54" s="133"/>
      <c r="D54" s="133"/>
      <c r="E54" s="7" t="s">
        <v>384</v>
      </c>
      <c r="F54" s="133"/>
      <c r="G54" s="137"/>
      <c r="H54" s="164"/>
      <c r="I54" s="137"/>
      <c r="J54" s="137"/>
      <c r="K54" s="137"/>
      <c r="L54" s="137"/>
      <c r="M54" s="142"/>
      <c r="N54" s="142"/>
      <c r="O54" s="142"/>
      <c r="P54" s="142"/>
      <c r="Q54" s="133"/>
      <c r="R54" s="1">
        <v>1</v>
      </c>
      <c r="S54" s="15">
        <f t="shared" si="2"/>
        <v>5178</v>
      </c>
      <c r="T54" s="15">
        <v>5178</v>
      </c>
      <c r="U54" s="15">
        <f t="shared" si="1"/>
        <v>5799.360000000001</v>
      </c>
      <c r="V54" s="191"/>
      <c r="W54" s="191"/>
      <c r="X54" s="133"/>
      <c r="Y54" s="34"/>
      <c r="Z54" s="35"/>
      <c r="AA54" s="20"/>
      <c r="AB54" s="20"/>
    </row>
    <row r="55" spans="1:28" s="2" customFormat="1" ht="94.5">
      <c r="A55" s="1" t="s">
        <v>25</v>
      </c>
      <c r="B55" s="8" t="s">
        <v>65</v>
      </c>
      <c r="C55" s="1" t="s">
        <v>373</v>
      </c>
      <c r="D55" s="7" t="s">
        <v>363</v>
      </c>
      <c r="E55" s="7" t="s">
        <v>374</v>
      </c>
      <c r="F55" s="7"/>
      <c r="G55" s="45" t="s">
        <v>59</v>
      </c>
      <c r="H55" s="46">
        <v>0</v>
      </c>
      <c r="I55" s="45">
        <v>711000000</v>
      </c>
      <c r="J55" s="45" t="s">
        <v>354</v>
      </c>
      <c r="K55" s="8" t="s">
        <v>395</v>
      </c>
      <c r="L55" s="45" t="s">
        <v>176</v>
      </c>
      <c r="M55" s="47" t="s">
        <v>57</v>
      </c>
      <c r="N55" s="12" t="s">
        <v>591</v>
      </c>
      <c r="O55" s="47" t="s">
        <v>560</v>
      </c>
      <c r="P55" s="12">
        <v>796</v>
      </c>
      <c r="Q55" s="1" t="s">
        <v>546</v>
      </c>
      <c r="R55" s="7">
        <v>150</v>
      </c>
      <c r="S55" s="33">
        <f t="shared" si="2"/>
        <v>6566.666666666667</v>
      </c>
      <c r="T55" s="33">
        <v>985000</v>
      </c>
      <c r="U55" s="15">
        <f t="shared" si="1"/>
        <v>1103200</v>
      </c>
      <c r="V55" s="15"/>
      <c r="W55" s="12" t="s">
        <v>854</v>
      </c>
      <c r="X55" s="15"/>
      <c r="Y55" s="34"/>
      <c r="Z55" s="35"/>
      <c r="AA55" s="20"/>
      <c r="AB55" s="20"/>
    </row>
    <row r="56" spans="1:28" s="2" customFormat="1" ht="94.5">
      <c r="A56" s="1" t="s">
        <v>246</v>
      </c>
      <c r="B56" s="8" t="s">
        <v>65</v>
      </c>
      <c r="C56" s="1" t="s">
        <v>68</v>
      </c>
      <c r="D56" s="1" t="s">
        <v>222</v>
      </c>
      <c r="E56" s="1" t="s">
        <v>222</v>
      </c>
      <c r="F56" s="1"/>
      <c r="G56" s="8" t="s">
        <v>59</v>
      </c>
      <c r="H56" s="31">
        <v>0</v>
      </c>
      <c r="I56" s="8">
        <v>711000000</v>
      </c>
      <c r="J56" s="8" t="s">
        <v>354</v>
      </c>
      <c r="K56" s="8" t="s">
        <v>802</v>
      </c>
      <c r="L56" s="8" t="s">
        <v>176</v>
      </c>
      <c r="M56" s="12" t="s">
        <v>57</v>
      </c>
      <c r="N56" s="12" t="s">
        <v>591</v>
      </c>
      <c r="O56" s="47" t="s">
        <v>560</v>
      </c>
      <c r="P56" s="12">
        <v>796</v>
      </c>
      <c r="Q56" s="1" t="s">
        <v>546</v>
      </c>
      <c r="R56" s="1">
        <v>1</v>
      </c>
      <c r="S56" s="15">
        <f t="shared" si="2"/>
        <v>223214</v>
      </c>
      <c r="T56" s="15">
        <v>223214</v>
      </c>
      <c r="U56" s="15">
        <f t="shared" si="1"/>
        <v>249999.68000000002</v>
      </c>
      <c r="V56" s="15"/>
      <c r="W56" s="12" t="s">
        <v>854</v>
      </c>
      <c r="X56" s="1"/>
      <c r="Y56" s="34"/>
      <c r="Z56" s="35"/>
      <c r="AA56" s="20"/>
      <c r="AB56" s="20"/>
    </row>
    <row r="57" spans="1:28" s="2" customFormat="1" ht="110.25">
      <c r="A57" s="1" t="s">
        <v>26</v>
      </c>
      <c r="B57" s="8" t="s">
        <v>65</v>
      </c>
      <c r="C57" s="1" t="s">
        <v>68</v>
      </c>
      <c r="D57" s="1" t="s">
        <v>375</v>
      </c>
      <c r="E57" s="1" t="s">
        <v>376</v>
      </c>
      <c r="F57" s="1"/>
      <c r="G57" s="8" t="s">
        <v>59</v>
      </c>
      <c r="H57" s="31">
        <v>0</v>
      </c>
      <c r="I57" s="8">
        <v>711000000</v>
      </c>
      <c r="J57" s="8" t="s">
        <v>354</v>
      </c>
      <c r="K57" s="8" t="s">
        <v>541</v>
      </c>
      <c r="L57" s="8" t="s">
        <v>176</v>
      </c>
      <c r="M57" s="12" t="s">
        <v>57</v>
      </c>
      <c r="N57" s="12" t="s">
        <v>535</v>
      </c>
      <c r="O57" s="12" t="s">
        <v>30</v>
      </c>
      <c r="P57" s="12">
        <v>796</v>
      </c>
      <c r="Q57" s="1" t="s">
        <v>546</v>
      </c>
      <c r="R57" s="1">
        <v>11</v>
      </c>
      <c r="S57" s="15">
        <f t="shared" si="2"/>
        <v>35727</v>
      </c>
      <c r="T57" s="15">
        <v>392997</v>
      </c>
      <c r="U57" s="15">
        <f t="shared" si="1"/>
        <v>440156.64</v>
      </c>
      <c r="V57" s="15"/>
      <c r="W57" s="12" t="s">
        <v>854</v>
      </c>
      <c r="X57" s="1"/>
      <c r="Y57" s="34"/>
      <c r="Z57" s="35"/>
      <c r="AA57" s="20"/>
      <c r="AB57" s="20"/>
    </row>
    <row r="58" spans="1:28" s="2" customFormat="1" ht="32.25" customHeight="1">
      <c r="A58" s="131" t="s">
        <v>27</v>
      </c>
      <c r="B58" s="135" t="s">
        <v>65</v>
      </c>
      <c r="C58" s="131" t="s">
        <v>70</v>
      </c>
      <c r="D58" s="131" t="s">
        <v>223</v>
      </c>
      <c r="E58" s="7" t="s">
        <v>605</v>
      </c>
      <c r="F58" s="131" t="s">
        <v>549</v>
      </c>
      <c r="G58" s="135" t="s">
        <v>59</v>
      </c>
      <c r="H58" s="162">
        <v>0</v>
      </c>
      <c r="I58" s="135">
        <v>711000000</v>
      </c>
      <c r="J58" s="135" t="s">
        <v>354</v>
      </c>
      <c r="K58" s="135" t="s">
        <v>556</v>
      </c>
      <c r="L58" s="135" t="s">
        <v>176</v>
      </c>
      <c r="M58" s="140" t="s">
        <v>57</v>
      </c>
      <c r="N58" s="140" t="s">
        <v>540</v>
      </c>
      <c r="O58" s="140" t="s">
        <v>539</v>
      </c>
      <c r="P58" s="12">
        <v>796</v>
      </c>
      <c r="Q58" s="1" t="s">
        <v>546</v>
      </c>
      <c r="R58" s="7">
        <v>65</v>
      </c>
      <c r="S58" s="50">
        <f t="shared" si="2"/>
        <v>62.09210000000001</v>
      </c>
      <c r="T58" s="33">
        <v>4035.9865000000004</v>
      </c>
      <c r="U58" s="15">
        <f t="shared" si="1"/>
        <v>4520.304880000001</v>
      </c>
      <c r="V58" s="189"/>
      <c r="W58" s="189" t="s">
        <v>854</v>
      </c>
      <c r="X58" s="131"/>
      <c r="Y58" s="34"/>
      <c r="Z58" s="35"/>
      <c r="AA58" s="20"/>
      <c r="AB58" s="20"/>
    </row>
    <row r="59" spans="1:28" s="2" customFormat="1" ht="32.25" customHeight="1">
      <c r="A59" s="132"/>
      <c r="B59" s="136"/>
      <c r="C59" s="132"/>
      <c r="D59" s="132"/>
      <c r="E59" s="7" t="s">
        <v>450</v>
      </c>
      <c r="F59" s="132"/>
      <c r="G59" s="136"/>
      <c r="H59" s="163"/>
      <c r="I59" s="136"/>
      <c r="J59" s="136"/>
      <c r="K59" s="136"/>
      <c r="L59" s="136"/>
      <c r="M59" s="141"/>
      <c r="N59" s="141"/>
      <c r="O59" s="141"/>
      <c r="P59" s="12">
        <v>796</v>
      </c>
      <c r="Q59" s="1" t="s">
        <v>546</v>
      </c>
      <c r="R59" s="7">
        <v>195</v>
      </c>
      <c r="S59" s="50">
        <f t="shared" si="2"/>
        <v>114.63980000000001</v>
      </c>
      <c r="T59" s="33">
        <v>22354.761000000002</v>
      </c>
      <c r="U59" s="15">
        <f t="shared" si="1"/>
        <v>25037.332320000005</v>
      </c>
      <c r="V59" s="190"/>
      <c r="W59" s="190"/>
      <c r="X59" s="132"/>
      <c r="Y59" s="34"/>
      <c r="Z59" s="35"/>
      <c r="AA59" s="20"/>
      <c r="AB59" s="20"/>
    </row>
    <row r="60" spans="1:28" s="2" customFormat="1" ht="32.25" customHeight="1">
      <c r="A60" s="132"/>
      <c r="B60" s="136"/>
      <c r="C60" s="132"/>
      <c r="D60" s="132"/>
      <c r="E60" s="7" t="s">
        <v>593</v>
      </c>
      <c r="F60" s="132"/>
      <c r="G60" s="136"/>
      <c r="H60" s="163"/>
      <c r="I60" s="136"/>
      <c r="J60" s="136"/>
      <c r="K60" s="136"/>
      <c r="L60" s="136"/>
      <c r="M60" s="141"/>
      <c r="N60" s="141"/>
      <c r="O60" s="141"/>
      <c r="P60" s="12">
        <v>112</v>
      </c>
      <c r="Q60" s="7" t="s">
        <v>592</v>
      </c>
      <c r="R60" s="7">
        <v>65</v>
      </c>
      <c r="S60" s="50">
        <f t="shared" si="2"/>
        <v>429.90459999999996</v>
      </c>
      <c r="T60" s="33">
        <v>27943.799</v>
      </c>
      <c r="U60" s="15">
        <f t="shared" si="1"/>
        <v>31297.054880000003</v>
      </c>
      <c r="V60" s="190"/>
      <c r="W60" s="190"/>
      <c r="X60" s="132"/>
      <c r="Y60" s="34"/>
      <c r="Z60" s="35"/>
      <c r="AA60" s="20"/>
      <c r="AB60" s="20"/>
    </row>
    <row r="61" spans="1:28" s="2" customFormat="1" ht="32.25" customHeight="1">
      <c r="A61" s="132"/>
      <c r="B61" s="136"/>
      <c r="C61" s="132"/>
      <c r="D61" s="132"/>
      <c r="E61" s="7" t="s">
        <v>451</v>
      </c>
      <c r="F61" s="132"/>
      <c r="G61" s="136"/>
      <c r="H61" s="163"/>
      <c r="I61" s="136"/>
      <c r="J61" s="136"/>
      <c r="K61" s="136"/>
      <c r="L61" s="136"/>
      <c r="M61" s="141"/>
      <c r="N61" s="141"/>
      <c r="O61" s="141"/>
      <c r="P61" s="12">
        <v>796</v>
      </c>
      <c r="Q61" s="1" t="s">
        <v>546</v>
      </c>
      <c r="R61" s="7">
        <v>2871</v>
      </c>
      <c r="S61" s="50">
        <f t="shared" si="2"/>
        <v>40.180158481365375</v>
      </c>
      <c r="T61" s="33">
        <v>115357.23499999999</v>
      </c>
      <c r="U61" s="15">
        <f t="shared" si="1"/>
        <v>129200.1032</v>
      </c>
      <c r="V61" s="190"/>
      <c r="W61" s="190"/>
      <c r="X61" s="132"/>
      <c r="Y61" s="34"/>
      <c r="Z61" s="35"/>
      <c r="AA61" s="20"/>
      <c r="AB61" s="20"/>
    </row>
    <row r="62" spans="1:28" s="2" customFormat="1" ht="32.25" customHeight="1">
      <c r="A62" s="132"/>
      <c r="B62" s="136"/>
      <c r="C62" s="132"/>
      <c r="D62" s="132"/>
      <c r="E62" s="7" t="s">
        <v>572</v>
      </c>
      <c r="F62" s="132"/>
      <c r="G62" s="136"/>
      <c r="H62" s="163"/>
      <c r="I62" s="136"/>
      <c r="J62" s="136"/>
      <c r="K62" s="136"/>
      <c r="L62" s="136"/>
      <c r="M62" s="141"/>
      <c r="N62" s="141"/>
      <c r="O62" s="141"/>
      <c r="P62" s="12">
        <v>5111</v>
      </c>
      <c r="Q62" s="7" t="s">
        <v>909</v>
      </c>
      <c r="R62" s="7">
        <v>203</v>
      </c>
      <c r="S62" s="50">
        <f t="shared" si="2"/>
        <v>191.06990000000002</v>
      </c>
      <c r="T62" s="33">
        <v>38787.1897</v>
      </c>
      <c r="U62" s="15">
        <f t="shared" si="1"/>
        <v>43441.652464000006</v>
      </c>
      <c r="V62" s="190"/>
      <c r="W62" s="190"/>
      <c r="X62" s="132"/>
      <c r="Y62" s="34"/>
      <c r="Z62" s="35"/>
      <c r="AA62" s="20"/>
      <c r="AB62" s="20"/>
    </row>
    <row r="63" spans="1:28" s="2" customFormat="1" ht="32.25" customHeight="1">
      <c r="A63" s="132"/>
      <c r="B63" s="136"/>
      <c r="C63" s="132"/>
      <c r="D63" s="132"/>
      <c r="E63" s="7" t="s">
        <v>573</v>
      </c>
      <c r="F63" s="132"/>
      <c r="G63" s="136"/>
      <c r="H63" s="163"/>
      <c r="I63" s="136"/>
      <c r="J63" s="136"/>
      <c r="K63" s="136"/>
      <c r="L63" s="136"/>
      <c r="M63" s="141"/>
      <c r="N63" s="141"/>
      <c r="O63" s="141"/>
      <c r="P63" s="12">
        <v>5111</v>
      </c>
      <c r="Q63" s="7" t="s">
        <v>909</v>
      </c>
      <c r="R63" s="7">
        <v>60</v>
      </c>
      <c r="S63" s="50">
        <f t="shared" si="2"/>
        <v>329.5921</v>
      </c>
      <c r="T63" s="33">
        <v>19775.526</v>
      </c>
      <c r="U63" s="15">
        <f t="shared" si="1"/>
        <v>22148.589120000004</v>
      </c>
      <c r="V63" s="190"/>
      <c r="W63" s="190"/>
      <c r="X63" s="132"/>
      <c r="Y63" s="34"/>
      <c r="Z63" s="35"/>
      <c r="AA63" s="20"/>
      <c r="AB63" s="20"/>
    </row>
    <row r="64" spans="1:28" s="2" customFormat="1" ht="32.25" customHeight="1">
      <c r="A64" s="132"/>
      <c r="B64" s="136"/>
      <c r="C64" s="132"/>
      <c r="D64" s="132"/>
      <c r="E64" s="7" t="s">
        <v>644</v>
      </c>
      <c r="F64" s="132"/>
      <c r="G64" s="136"/>
      <c r="H64" s="163"/>
      <c r="I64" s="136"/>
      <c r="J64" s="136"/>
      <c r="K64" s="136"/>
      <c r="L64" s="136"/>
      <c r="M64" s="141"/>
      <c r="N64" s="141"/>
      <c r="O64" s="141"/>
      <c r="P64" s="12">
        <v>796</v>
      </c>
      <c r="Q64" s="1" t="s">
        <v>546</v>
      </c>
      <c r="R64" s="7">
        <v>30</v>
      </c>
      <c r="S64" s="50">
        <v>1146</v>
      </c>
      <c r="T64" s="33">
        <v>34391.94</v>
      </c>
      <c r="U64" s="15">
        <f t="shared" si="1"/>
        <v>38518.9728</v>
      </c>
      <c r="V64" s="190"/>
      <c r="W64" s="190"/>
      <c r="X64" s="132"/>
      <c r="Y64" s="34"/>
      <c r="Z64" s="35"/>
      <c r="AA64" s="20"/>
      <c r="AB64" s="20"/>
    </row>
    <row r="65" spans="1:28" s="2" customFormat="1" ht="32.25" customHeight="1">
      <c r="A65" s="132"/>
      <c r="B65" s="136"/>
      <c r="C65" s="132"/>
      <c r="D65" s="132"/>
      <c r="E65" s="7" t="s">
        <v>574</v>
      </c>
      <c r="F65" s="132"/>
      <c r="G65" s="136"/>
      <c r="H65" s="163"/>
      <c r="I65" s="136"/>
      <c r="J65" s="136"/>
      <c r="K65" s="136"/>
      <c r="L65" s="136"/>
      <c r="M65" s="141"/>
      <c r="N65" s="141"/>
      <c r="O65" s="141"/>
      <c r="P65" s="12">
        <v>796</v>
      </c>
      <c r="Q65" s="1" t="s">
        <v>546</v>
      </c>
      <c r="R65" s="7">
        <v>24</v>
      </c>
      <c r="S65" s="50">
        <f aca="true" t="shared" si="3" ref="S65:S98">T65/R65</f>
        <v>85.97449999999999</v>
      </c>
      <c r="T65" s="33">
        <v>2063.388</v>
      </c>
      <c r="U65" s="15">
        <f t="shared" si="1"/>
        <v>2310.99456</v>
      </c>
      <c r="V65" s="190"/>
      <c r="W65" s="190"/>
      <c r="X65" s="132"/>
      <c r="Y65" s="34"/>
      <c r="Z65" s="35"/>
      <c r="AA65" s="20"/>
      <c r="AB65" s="20"/>
    </row>
    <row r="66" spans="1:28" s="2" customFormat="1" ht="32.25" customHeight="1">
      <c r="A66" s="132"/>
      <c r="B66" s="136"/>
      <c r="C66" s="132"/>
      <c r="D66" s="132"/>
      <c r="E66" s="7" t="s">
        <v>806</v>
      </c>
      <c r="F66" s="132"/>
      <c r="G66" s="136"/>
      <c r="H66" s="163"/>
      <c r="I66" s="136"/>
      <c r="J66" s="136"/>
      <c r="K66" s="136"/>
      <c r="L66" s="136"/>
      <c r="M66" s="141"/>
      <c r="N66" s="141"/>
      <c r="O66" s="141"/>
      <c r="P66" s="118" t="s">
        <v>910</v>
      </c>
      <c r="Q66" s="7" t="s">
        <v>904</v>
      </c>
      <c r="R66" s="7">
        <v>240</v>
      </c>
      <c r="S66" s="50">
        <f t="shared" si="3"/>
        <v>200.625</v>
      </c>
      <c r="T66" s="33">
        <v>48150</v>
      </c>
      <c r="U66" s="15">
        <f t="shared" si="1"/>
        <v>53928.00000000001</v>
      </c>
      <c r="V66" s="190"/>
      <c r="W66" s="190"/>
      <c r="X66" s="132"/>
      <c r="Y66" s="34"/>
      <c r="Z66" s="35"/>
      <c r="AA66" s="20"/>
      <c r="AB66" s="20"/>
    </row>
    <row r="67" spans="1:28" s="2" customFormat="1" ht="32.25" customHeight="1">
      <c r="A67" s="132"/>
      <c r="B67" s="136"/>
      <c r="C67" s="132"/>
      <c r="D67" s="132"/>
      <c r="E67" s="7" t="s">
        <v>594</v>
      </c>
      <c r="F67" s="132"/>
      <c r="G67" s="136"/>
      <c r="H67" s="163"/>
      <c r="I67" s="136"/>
      <c r="J67" s="136"/>
      <c r="K67" s="136"/>
      <c r="L67" s="136"/>
      <c r="M67" s="141"/>
      <c r="N67" s="141"/>
      <c r="O67" s="141"/>
      <c r="P67" s="12">
        <v>778</v>
      </c>
      <c r="Q67" s="1" t="s">
        <v>596</v>
      </c>
      <c r="R67" s="7">
        <v>48</v>
      </c>
      <c r="S67" s="50">
        <f t="shared" si="3"/>
        <v>305.70969999999994</v>
      </c>
      <c r="T67" s="33">
        <v>14674.065599999998</v>
      </c>
      <c r="U67" s="15">
        <f t="shared" si="1"/>
        <v>16434.953472</v>
      </c>
      <c r="V67" s="190"/>
      <c r="W67" s="190"/>
      <c r="X67" s="132"/>
      <c r="Y67" s="34"/>
      <c r="Z67" s="35"/>
      <c r="AA67" s="20"/>
      <c r="AB67" s="20"/>
    </row>
    <row r="68" spans="1:28" s="2" customFormat="1" ht="32.25" customHeight="1">
      <c r="A68" s="132"/>
      <c r="B68" s="136"/>
      <c r="C68" s="132"/>
      <c r="D68" s="132"/>
      <c r="E68" s="7" t="s">
        <v>452</v>
      </c>
      <c r="F68" s="132"/>
      <c r="G68" s="136"/>
      <c r="H68" s="163"/>
      <c r="I68" s="136"/>
      <c r="J68" s="136"/>
      <c r="K68" s="136"/>
      <c r="L68" s="136"/>
      <c r="M68" s="141"/>
      <c r="N68" s="141"/>
      <c r="O68" s="141"/>
      <c r="P68" s="12">
        <v>5111</v>
      </c>
      <c r="Q68" s="1" t="s">
        <v>908</v>
      </c>
      <c r="R68" s="7">
        <v>200</v>
      </c>
      <c r="S68" s="50">
        <f t="shared" si="3"/>
        <v>63.686400000000006</v>
      </c>
      <c r="T68" s="33">
        <v>12737.28</v>
      </c>
      <c r="U68" s="15">
        <f t="shared" si="1"/>
        <v>14265.753600000002</v>
      </c>
      <c r="V68" s="190"/>
      <c r="W68" s="190"/>
      <c r="X68" s="132"/>
      <c r="Y68" s="34"/>
      <c r="Z68" s="35"/>
      <c r="AA68" s="20"/>
      <c r="AB68" s="20"/>
    </row>
    <row r="69" spans="1:28" s="2" customFormat="1" ht="32.25" customHeight="1">
      <c r="A69" s="132"/>
      <c r="B69" s="136"/>
      <c r="C69" s="132"/>
      <c r="D69" s="132"/>
      <c r="E69" s="7" t="s">
        <v>595</v>
      </c>
      <c r="F69" s="132"/>
      <c r="G69" s="136"/>
      <c r="H69" s="163"/>
      <c r="I69" s="136"/>
      <c r="J69" s="136"/>
      <c r="K69" s="136"/>
      <c r="L69" s="136"/>
      <c r="M69" s="141"/>
      <c r="N69" s="141"/>
      <c r="O69" s="141"/>
      <c r="P69" s="12">
        <v>796</v>
      </c>
      <c r="Q69" s="1" t="s">
        <v>546</v>
      </c>
      <c r="R69" s="7">
        <v>1000</v>
      </c>
      <c r="S69" s="50">
        <f t="shared" si="3"/>
        <v>143.2944</v>
      </c>
      <c r="T69" s="33">
        <v>143294.4</v>
      </c>
      <c r="U69" s="15">
        <f t="shared" si="1"/>
        <v>160489.728</v>
      </c>
      <c r="V69" s="190"/>
      <c r="W69" s="190"/>
      <c r="X69" s="132"/>
      <c r="Y69" s="34"/>
      <c r="Z69" s="35"/>
      <c r="AA69" s="20"/>
      <c r="AB69" s="20"/>
    </row>
    <row r="70" spans="1:28" s="2" customFormat="1" ht="32.25" customHeight="1">
      <c r="A70" s="132"/>
      <c r="B70" s="136"/>
      <c r="C70" s="132"/>
      <c r="D70" s="132"/>
      <c r="E70" s="7" t="s">
        <v>453</v>
      </c>
      <c r="F70" s="132"/>
      <c r="G70" s="136"/>
      <c r="H70" s="163"/>
      <c r="I70" s="136"/>
      <c r="J70" s="136"/>
      <c r="K70" s="136"/>
      <c r="L70" s="136"/>
      <c r="M70" s="141"/>
      <c r="N70" s="141"/>
      <c r="O70" s="141"/>
      <c r="P70" s="12">
        <v>796</v>
      </c>
      <c r="Q70" s="1" t="s">
        <v>546</v>
      </c>
      <c r="R70" s="7">
        <v>4</v>
      </c>
      <c r="S70" s="50">
        <f t="shared" si="3"/>
        <v>7356.25</v>
      </c>
      <c r="T70" s="33">
        <v>29425</v>
      </c>
      <c r="U70" s="15">
        <f t="shared" si="1"/>
        <v>32956</v>
      </c>
      <c r="V70" s="190"/>
      <c r="W70" s="190"/>
      <c r="X70" s="132"/>
      <c r="Y70" s="34"/>
      <c r="Z70" s="35"/>
      <c r="AA70" s="20"/>
      <c r="AB70" s="20"/>
    </row>
    <row r="71" spans="1:28" s="2" customFormat="1" ht="32.25" customHeight="1">
      <c r="A71" s="132"/>
      <c r="B71" s="136"/>
      <c r="C71" s="132"/>
      <c r="D71" s="132"/>
      <c r="E71" s="7" t="s">
        <v>454</v>
      </c>
      <c r="F71" s="132"/>
      <c r="G71" s="136"/>
      <c r="H71" s="163"/>
      <c r="I71" s="136"/>
      <c r="J71" s="136"/>
      <c r="K71" s="136"/>
      <c r="L71" s="136"/>
      <c r="M71" s="141"/>
      <c r="N71" s="141"/>
      <c r="O71" s="141"/>
      <c r="P71" s="12">
        <v>796</v>
      </c>
      <c r="Q71" s="1" t="s">
        <v>546</v>
      </c>
      <c r="R71" s="7">
        <v>9</v>
      </c>
      <c r="S71" s="50">
        <f t="shared" si="3"/>
        <v>8216.0699</v>
      </c>
      <c r="T71" s="33">
        <v>73944.6291</v>
      </c>
      <c r="U71" s="15">
        <f t="shared" si="1"/>
        <v>82817.98459200001</v>
      </c>
      <c r="V71" s="190"/>
      <c r="W71" s="190"/>
      <c r="X71" s="132"/>
      <c r="Y71" s="34"/>
      <c r="Z71" s="35"/>
      <c r="AA71" s="20"/>
      <c r="AB71" s="20"/>
    </row>
    <row r="72" spans="1:28" s="2" customFormat="1" ht="32.25" customHeight="1">
      <c r="A72" s="132"/>
      <c r="B72" s="136"/>
      <c r="C72" s="132"/>
      <c r="D72" s="132"/>
      <c r="E72" s="7" t="s">
        <v>455</v>
      </c>
      <c r="F72" s="132"/>
      <c r="G72" s="136"/>
      <c r="H72" s="163"/>
      <c r="I72" s="136"/>
      <c r="J72" s="136"/>
      <c r="K72" s="136"/>
      <c r="L72" s="136"/>
      <c r="M72" s="141"/>
      <c r="N72" s="141"/>
      <c r="O72" s="141"/>
      <c r="P72" s="12">
        <v>796</v>
      </c>
      <c r="Q72" s="1" t="s">
        <v>546</v>
      </c>
      <c r="R72" s="7">
        <v>4</v>
      </c>
      <c r="S72" s="50">
        <f t="shared" si="3"/>
        <v>8216.0699</v>
      </c>
      <c r="T72" s="33">
        <v>32864.2796</v>
      </c>
      <c r="U72" s="15">
        <f t="shared" si="1"/>
        <v>36807.993152</v>
      </c>
      <c r="V72" s="190"/>
      <c r="W72" s="190"/>
      <c r="X72" s="132"/>
      <c r="Y72" s="34"/>
      <c r="Z72" s="35"/>
      <c r="AA72" s="20"/>
      <c r="AB72" s="20"/>
    </row>
    <row r="73" spans="1:28" s="2" customFormat="1" ht="32.25" customHeight="1">
      <c r="A73" s="132"/>
      <c r="B73" s="136"/>
      <c r="C73" s="132"/>
      <c r="D73" s="132"/>
      <c r="E73" s="7" t="s">
        <v>597</v>
      </c>
      <c r="F73" s="132"/>
      <c r="G73" s="136"/>
      <c r="H73" s="163"/>
      <c r="I73" s="136"/>
      <c r="J73" s="136"/>
      <c r="K73" s="136"/>
      <c r="L73" s="136"/>
      <c r="M73" s="141"/>
      <c r="N73" s="141"/>
      <c r="O73" s="141"/>
      <c r="P73" s="12">
        <v>778</v>
      </c>
      <c r="Q73" s="7" t="s">
        <v>596</v>
      </c>
      <c r="R73" s="7">
        <v>180</v>
      </c>
      <c r="S73" s="50">
        <f t="shared" si="3"/>
        <v>382.13980000000004</v>
      </c>
      <c r="T73" s="33">
        <v>68785.164</v>
      </c>
      <c r="U73" s="15">
        <f t="shared" si="1"/>
        <v>77039.38368000001</v>
      </c>
      <c r="V73" s="190"/>
      <c r="W73" s="190"/>
      <c r="X73" s="132"/>
      <c r="Y73" s="34"/>
      <c r="Z73" s="35"/>
      <c r="AA73" s="20"/>
      <c r="AB73" s="20"/>
    </row>
    <row r="74" spans="1:28" s="2" customFormat="1" ht="32.25" customHeight="1">
      <c r="A74" s="132"/>
      <c r="B74" s="136"/>
      <c r="C74" s="132"/>
      <c r="D74" s="132"/>
      <c r="E74" s="7" t="s">
        <v>534</v>
      </c>
      <c r="F74" s="132"/>
      <c r="G74" s="136"/>
      <c r="H74" s="163"/>
      <c r="I74" s="136"/>
      <c r="J74" s="136"/>
      <c r="K74" s="136"/>
      <c r="L74" s="136"/>
      <c r="M74" s="141"/>
      <c r="N74" s="141"/>
      <c r="O74" s="141"/>
      <c r="P74" s="12">
        <v>796</v>
      </c>
      <c r="Q74" s="1" t="s">
        <v>546</v>
      </c>
      <c r="R74" s="7">
        <v>180</v>
      </c>
      <c r="S74" s="50">
        <f t="shared" si="3"/>
        <v>71.6472</v>
      </c>
      <c r="T74" s="33">
        <v>12896.496</v>
      </c>
      <c r="U74" s="15">
        <f t="shared" si="1"/>
        <v>14444.07552</v>
      </c>
      <c r="V74" s="190"/>
      <c r="W74" s="190"/>
      <c r="X74" s="132"/>
      <c r="Y74" s="34"/>
      <c r="Z74" s="35"/>
      <c r="AA74" s="20"/>
      <c r="AB74" s="20"/>
    </row>
    <row r="75" spans="1:28" s="2" customFormat="1" ht="32.25" customHeight="1">
      <c r="A75" s="132"/>
      <c r="B75" s="136"/>
      <c r="C75" s="132"/>
      <c r="D75" s="132"/>
      <c r="E75" s="7" t="s">
        <v>575</v>
      </c>
      <c r="F75" s="132"/>
      <c r="G75" s="136"/>
      <c r="H75" s="163"/>
      <c r="I75" s="136"/>
      <c r="J75" s="136"/>
      <c r="K75" s="136"/>
      <c r="L75" s="136"/>
      <c r="M75" s="141"/>
      <c r="N75" s="141"/>
      <c r="O75" s="141"/>
      <c r="P75" s="12">
        <v>796</v>
      </c>
      <c r="Q75" s="1" t="s">
        <v>546</v>
      </c>
      <c r="R75" s="7">
        <v>20</v>
      </c>
      <c r="S75" s="50">
        <f t="shared" si="3"/>
        <v>143.2944</v>
      </c>
      <c r="T75" s="33">
        <v>2865.888</v>
      </c>
      <c r="U75" s="15">
        <f t="shared" si="1"/>
        <v>3209.7945600000003</v>
      </c>
      <c r="V75" s="190"/>
      <c r="W75" s="190"/>
      <c r="X75" s="132"/>
      <c r="Y75" s="34"/>
      <c r="Z75" s="35"/>
      <c r="AA75" s="20"/>
      <c r="AB75" s="20"/>
    </row>
    <row r="76" spans="1:28" s="2" customFormat="1" ht="32.25" customHeight="1">
      <c r="A76" s="132"/>
      <c r="B76" s="136"/>
      <c r="C76" s="132"/>
      <c r="D76" s="132"/>
      <c r="E76" s="7" t="s">
        <v>577</v>
      </c>
      <c r="F76" s="132"/>
      <c r="G76" s="136"/>
      <c r="H76" s="163"/>
      <c r="I76" s="136"/>
      <c r="J76" s="136"/>
      <c r="K76" s="136"/>
      <c r="L76" s="136"/>
      <c r="M76" s="141"/>
      <c r="N76" s="141"/>
      <c r="O76" s="141"/>
      <c r="P76" s="12">
        <v>796</v>
      </c>
      <c r="Q76" s="1" t="s">
        <v>546</v>
      </c>
      <c r="R76" s="7">
        <v>10</v>
      </c>
      <c r="S76" s="50">
        <f t="shared" si="3"/>
        <v>334.375</v>
      </c>
      <c r="T76" s="33">
        <v>3343.75</v>
      </c>
      <c r="U76" s="15">
        <f t="shared" si="1"/>
        <v>3745.0000000000005</v>
      </c>
      <c r="V76" s="190"/>
      <c r="W76" s="190"/>
      <c r="X76" s="132"/>
      <c r="Y76" s="34"/>
      <c r="Z76" s="35"/>
      <c r="AA76" s="20"/>
      <c r="AB76" s="20"/>
    </row>
    <row r="77" spans="1:28" s="2" customFormat="1" ht="32.25" customHeight="1">
      <c r="A77" s="132"/>
      <c r="B77" s="136"/>
      <c r="C77" s="132"/>
      <c r="D77" s="132"/>
      <c r="E77" s="7" t="s">
        <v>598</v>
      </c>
      <c r="F77" s="132"/>
      <c r="G77" s="136"/>
      <c r="H77" s="163"/>
      <c r="I77" s="136"/>
      <c r="J77" s="136"/>
      <c r="K77" s="136"/>
      <c r="L77" s="136"/>
      <c r="M77" s="141"/>
      <c r="N77" s="141"/>
      <c r="O77" s="141"/>
      <c r="P77" s="12">
        <v>5111</v>
      </c>
      <c r="Q77" s="1" t="s">
        <v>908</v>
      </c>
      <c r="R77" s="7">
        <v>40</v>
      </c>
      <c r="S77" s="50">
        <f t="shared" si="3"/>
        <v>382.1398</v>
      </c>
      <c r="T77" s="33">
        <v>15285.591999999999</v>
      </c>
      <c r="U77" s="15">
        <f t="shared" si="1"/>
        <v>17119.86304</v>
      </c>
      <c r="V77" s="190"/>
      <c r="W77" s="190"/>
      <c r="X77" s="132"/>
      <c r="Y77" s="34"/>
      <c r="Z77" s="35"/>
      <c r="AA77" s="20"/>
      <c r="AB77" s="20"/>
    </row>
    <row r="78" spans="1:28" s="2" customFormat="1" ht="32.25" customHeight="1">
      <c r="A78" s="132"/>
      <c r="B78" s="136"/>
      <c r="C78" s="132"/>
      <c r="D78" s="132"/>
      <c r="E78" s="7" t="s">
        <v>576</v>
      </c>
      <c r="F78" s="132"/>
      <c r="G78" s="136"/>
      <c r="H78" s="163"/>
      <c r="I78" s="136"/>
      <c r="J78" s="136"/>
      <c r="K78" s="136"/>
      <c r="L78" s="136"/>
      <c r="M78" s="141"/>
      <c r="N78" s="141"/>
      <c r="O78" s="141"/>
      <c r="P78" s="12">
        <v>868</v>
      </c>
      <c r="Q78" s="1" t="s">
        <v>903</v>
      </c>
      <c r="R78" s="7">
        <v>40</v>
      </c>
      <c r="S78" s="50">
        <f t="shared" si="3"/>
        <v>620.9745</v>
      </c>
      <c r="T78" s="33">
        <v>24838.980000000003</v>
      </c>
      <c r="U78" s="15">
        <f t="shared" si="1"/>
        <v>27819.657600000006</v>
      </c>
      <c r="V78" s="190"/>
      <c r="W78" s="190"/>
      <c r="X78" s="132"/>
      <c r="Y78" s="34"/>
      <c r="Z78" s="35"/>
      <c r="AA78" s="20"/>
      <c r="AB78" s="20"/>
    </row>
    <row r="79" spans="1:28" s="2" customFormat="1" ht="32.25" customHeight="1">
      <c r="A79" s="132"/>
      <c r="B79" s="136"/>
      <c r="C79" s="132"/>
      <c r="D79" s="132"/>
      <c r="E79" s="7" t="s">
        <v>532</v>
      </c>
      <c r="F79" s="132"/>
      <c r="G79" s="136"/>
      <c r="H79" s="163"/>
      <c r="I79" s="136"/>
      <c r="J79" s="136"/>
      <c r="K79" s="136"/>
      <c r="L79" s="136"/>
      <c r="M79" s="141"/>
      <c r="N79" s="141"/>
      <c r="O79" s="141"/>
      <c r="P79" s="12">
        <v>796</v>
      </c>
      <c r="Q79" s="1" t="s">
        <v>546</v>
      </c>
      <c r="R79" s="7">
        <v>10</v>
      </c>
      <c r="S79" s="50">
        <f t="shared" si="3"/>
        <v>573.2097000000001</v>
      </c>
      <c r="T79" s="33">
        <v>5732.097000000001</v>
      </c>
      <c r="U79" s="15">
        <f t="shared" si="1"/>
        <v>6419.948640000001</v>
      </c>
      <c r="V79" s="190"/>
      <c r="W79" s="190"/>
      <c r="X79" s="132"/>
      <c r="Y79" s="34"/>
      <c r="Z79" s="35"/>
      <c r="AA79" s="20"/>
      <c r="AB79" s="20"/>
    </row>
    <row r="80" spans="1:28" s="2" customFormat="1" ht="32.25" customHeight="1">
      <c r="A80" s="132"/>
      <c r="B80" s="136"/>
      <c r="C80" s="132"/>
      <c r="D80" s="132"/>
      <c r="E80" s="7" t="s">
        <v>456</v>
      </c>
      <c r="F80" s="132"/>
      <c r="G80" s="136"/>
      <c r="H80" s="163"/>
      <c r="I80" s="136"/>
      <c r="J80" s="136"/>
      <c r="K80" s="136"/>
      <c r="L80" s="136"/>
      <c r="M80" s="141"/>
      <c r="N80" s="141"/>
      <c r="O80" s="141"/>
      <c r="P80" s="12">
        <v>796</v>
      </c>
      <c r="Q80" s="1" t="s">
        <v>546</v>
      </c>
      <c r="R80" s="7">
        <v>5</v>
      </c>
      <c r="S80" s="50">
        <f t="shared" si="3"/>
        <v>1003.125</v>
      </c>
      <c r="T80" s="33">
        <v>5015.625</v>
      </c>
      <c r="U80" s="15">
        <f t="shared" si="1"/>
        <v>5617.500000000001</v>
      </c>
      <c r="V80" s="190"/>
      <c r="W80" s="190"/>
      <c r="X80" s="132"/>
      <c r="Y80" s="34"/>
      <c r="Z80" s="35"/>
      <c r="AA80" s="20"/>
      <c r="AB80" s="20"/>
    </row>
    <row r="81" spans="1:28" s="2" customFormat="1" ht="32.25" customHeight="1">
      <c r="A81" s="132"/>
      <c r="B81" s="136"/>
      <c r="C81" s="132"/>
      <c r="D81" s="132"/>
      <c r="E81" s="7" t="s">
        <v>457</v>
      </c>
      <c r="F81" s="132"/>
      <c r="G81" s="136"/>
      <c r="H81" s="163"/>
      <c r="I81" s="136"/>
      <c r="J81" s="136"/>
      <c r="K81" s="136"/>
      <c r="L81" s="136"/>
      <c r="M81" s="141"/>
      <c r="N81" s="141"/>
      <c r="O81" s="141"/>
      <c r="P81" s="12">
        <v>796</v>
      </c>
      <c r="Q81" s="1" t="s">
        <v>546</v>
      </c>
      <c r="R81" s="7">
        <v>10</v>
      </c>
      <c r="S81" s="50">
        <f t="shared" si="3"/>
        <v>3343.75</v>
      </c>
      <c r="T81" s="33">
        <v>33437.5</v>
      </c>
      <c r="U81" s="15">
        <f t="shared" si="1"/>
        <v>37450</v>
      </c>
      <c r="V81" s="190"/>
      <c r="W81" s="190"/>
      <c r="X81" s="132"/>
      <c r="Y81" s="34"/>
      <c r="Z81" s="35"/>
      <c r="AA81" s="20"/>
      <c r="AB81" s="20"/>
    </row>
    <row r="82" spans="1:28" s="2" customFormat="1" ht="32.25" customHeight="1">
      <c r="A82" s="132"/>
      <c r="B82" s="136"/>
      <c r="C82" s="132"/>
      <c r="D82" s="132"/>
      <c r="E82" s="7" t="s">
        <v>458</v>
      </c>
      <c r="F82" s="132"/>
      <c r="G82" s="136"/>
      <c r="H82" s="163"/>
      <c r="I82" s="136"/>
      <c r="J82" s="136"/>
      <c r="K82" s="136"/>
      <c r="L82" s="136"/>
      <c r="M82" s="141"/>
      <c r="N82" s="141"/>
      <c r="O82" s="141"/>
      <c r="P82" s="12">
        <v>796</v>
      </c>
      <c r="Q82" s="1" t="s">
        <v>546</v>
      </c>
      <c r="R82" s="7">
        <v>50</v>
      </c>
      <c r="S82" s="50">
        <f t="shared" si="3"/>
        <v>321.00000000000006</v>
      </c>
      <c r="T82" s="33">
        <v>16050.000000000002</v>
      </c>
      <c r="U82" s="15">
        <f t="shared" si="1"/>
        <v>17976.000000000004</v>
      </c>
      <c r="V82" s="190"/>
      <c r="W82" s="190"/>
      <c r="X82" s="132"/>
      <c r="Y82" s="34"/>
      <c r="Z82" s="35"/>
      <c r="AA82" s="20"/>
      <c r="AB82" s="20"/>
    </row>
    <row r="83" spans="1:28" s="2" customFormat="1" ht="32.25" customHeight="1">
      <c r="A83" s="132"/>
      <c r="B83" s="136"/>
      <c r="C83" s="132"/>
      <c r="D83" s="132"/>
      <c r="E83" s="7" t="s">
        <v>459</v>
      </c>
      <c r="F83" s="132"/>
      <c r="G83" s="136"/>
      <c r="H83" s="163"/>
      <c r="I83" s="136"/>
      <c r="J83" s="136"/>
      <c r="K83" s="136"/>
      <c r="L83" s="136"/>
      <c r="M83" s="141"/>
      <c r="N83" s="141"/>
      <c r="O83" s="141"/>
      <c r="P83" s="12">
        <v>796</v>
      </c>
      <c r="Q83" s="1" t="s">
        <v>546</v>
      </c>
      <c r="R83" s="7">
        <v>20</v>
      </c>
      <c r="S83" s="50">
        <f t="shared" si="3"/>
        <v>525.4449000000001</v>
      </c>
      <c r="T83" s="33">
        <v>10508.898000000001</v>
      </c>
      <c r="U83" s="15">
        <f t="shared" si="1"/>
        <v>11769.965760000003</v>
      </c>
      <c r="V83" s="190"/>
      <c r="W83" s="190"/>
      <c r="X83" s="132"/>
      <c r="Y83" s="34"/>
      <c r="Z83" s="35"/>
      <c r="AA83" s="20"/>
      <c r="AB83" s="20"/>
    </row>
    <row r="84" spans="1:28" s="2" customFormat="1" ht="32.25" customHeight="1">
      <c r="A84" s="132"/>
      <c r="B84" s="136"/>
      <c r="C84" s="132"/>
      <c r="D84" s="132"/>
      <c r="E84" s="7" t="s">
        <v>599</v>
      </c>
      <c r="F84" s="132"/>
      <c r="G84" s="136"/>
      <c r="H84" s="163"/>
      <c r="I84" s="136"/>
      <c r="J84" s="136"/>
      <c r="K84" s="136"/>
      <c r="L84" s="136"/>
      <c r="M84" s="141"/>
      <c r="N84" s="141"/>
      <c r="O84" s="141"/>
      <c r="P84" s="12">
        <v>796</v>
      </c>
      <c r="Q84" s="1" t="s">
        <v>546</v>
      </c>
      <c r="R84" s="7">
        <v>16</v>
      </c>
      <c r="S84" s="50">
        <f t="shared" si="3"/>
        <v>439.4597</v>
      </c>
      <c r="T84" s="33">
        <v>7031.3552</v>
      </c>
      <c r="U84" s="15">
        <f t="shared" si="1"/>
        <v>7875.117824000001</v>
      </c>
      <c r="V84" s="190"/>
      <c r="W84" s="190"/>
      <c r="X84" s="132"/>
      <c r="Y84" s="34"/>
      <c r="Z84" s="35"/>
      <c r="AA84" s="20"/>
      <c r="AB84" s="20"/>
    </row>
    <row r="85" spans="1:28" s="2" customFormat="1" ht="32.25" customHeight="1">
      <c r="A85" s="132"/>
      <c r="B85" s="136"/>
      <c r="C85" s="132"/>
      <c r="D85" s="132"/>
      <c r="E85" s="7" t="s">
        <v>600</v>
      </c>
      <c r="F85" s="132"/>
      <c r="G85" s="136"/>
      <c r="H85" s="163"/>
      <c r="I85" s="136"/>
      <c r="J85" s="136"/>
      <c r="K85" s="136"/>
      <c r="L85" s="136"/>
      <c r="M85" s="141"/>
      <c r="N85" s="141"/>
      <c r="O85" s="141"/>
      <c r="P85" s="12">
        <v>796</v>
      </c>
      <c r="Q85" s="1" t="s">
        <v>546</v>
      </c>
      <c r="R85" s="7">
        <v>10</v>
      </c>
      <c r="S85" s="50">
        <f t="shared" si="3"/>
        <v>353.47450000000003</v>
      </c>
      <c r="T85" s="33">
        <v>3534.7450000000003</v>
      </c>
      <c r="U85" s="15">
        <f t="shared" si="1"/>
        <v>3958.9144000000006</v>
      </c>
      <c r="V85" s="190"/>
      <c r="W85" s="190"/>
      <c r="X85" s="132"/>
      <c r="Y85" s="34"/>
      <c r="Z85" s="35"/>
      <c r="AA85" s="20"/>
      <c r="AB85" s="20"/>
    </row>
    <row r="86" spans="1:28" s="2" customFormat="1" ht="32.25" customHeight="1">
      <c r="A86" s="132"/>
      <c r="B86" s="136"/>
      <c r="C86" s="132"/>
      <c r="D86" s="132"/>
      <c r="E86" s="7" t="s">
        <v>601</v>
      </c>
      <c r="F86" s="132"/>
      <c r="G86" s="136"/>
      <c r="H86" s="163"/>
      <c r="I86" s="136"/>
      <c r="J86" s="136"/>
      <c r="K86" s="136"/>
      <c r="L86" s="136"/>
      <c r="M86" s="141"/>
      <c r="N86" s="141"/>
      <c r="O86" s="141"/>
      <c r="P86" s="12">
        <v>796</v>
      </c>
      <c r="Q86" s="1" t="s">
        <v>546</v>
      </c>
      <c r="R86" s="7">
        <v>10</v>
      </c>
      <c r="S86" s="50">
        <f t="shared" si="3"/>
        <v>382.1398</v>
      </c>
      <c r="T86" s="33">
        <v>3821.3979999999997</v>
      </c>
      <c r="U86" s="15">
        <f aca="true" t="shared" si="4" ref="U86:U149">T86*1.12</f>
        <v>4279.96576</v>
      </c>
      <c r="V86" s="190"/>
      <c r="W86" s="190"/>
      <c r="X86" s="132"/>
      <c r="Y86" s="34"/>
      <c r="Z86" s="35"/>
      <c r="AA86" s="20"/>
      <c r="AB86" s="20"/>
    </row>
    <row r="87" spans="1:28" s="2" customFormat="1" ht="32.25" customHeight="1">
      <c r="A87" s="132"/>
      <c r="B87" s="136"/>
      <c r="C87" s="132"/>
      <c r="D87" s="132"/>
      <c r="E87" s="7" t="s">
        <v>460</v>
      </c>
      <c r="F87" s="132"/>
      <c r="G87" s="136"/>
      <c r="H87" s="163"/>
      <c r="I87" s="136"/>
      <c r="J87" s="136"/>
      <c r="K87" s="136"/>
      <c r="L87" s="136"/>
      <c r="M87" s="141"/>
      <c r="N87" s="141"/>
      <c r="O87" s="141"/>
      <c r="P87" s="12">
        <v>796</v>
      </c>
      <c r="Q87" s="1" t="s">
        <v>546</v>
      </c>
      <c r="R87" s="7">
        <v>5</v>
      </c>
      <c r="S87" s="50">
        <f t="shared" si="3"/>
        <v>181.51479999999998</v>
      </c>
      <c r="T87" s="33">
        <v>907.574</v>
      </c>
      <c r="U87" s="15">
        <f t="shared" si="4"/>
        <v>1016.48288</v>
      </c>
      <c r="V87" s="190"/>
      <c r="W87" s="190"/>
      <c r="X87" s="132"/>
      <c r="Y87" s="34"/>
      <c r="Z87" s="35"/>
      <c r="AA87" s="20"/>
      <c r="AB87" s="20"/>
    </row>
    <row r="88" spans="1:28" s="2" customFormat="1" ht="32.25" customHeight="1">
      <c r="A88" s="132"/>
      <c r="B88" s="136"/>
      <c r="C88" s="132"/>
      <c r="D88" s="132"/>
      <c r="E88" s="7" t="s">
        <v>461</v>
      </c>
      <c r="F88" s="132"/>
      <c r="G88" s="136"/>
      <c r="H88" s="163"/>
      <c r="I88" s="136"/>
      <c r="J88" s="136"/>
      <c r="K88" s="136"/>
      <c r="L88" s="136"/>
      <c r="M88" s="141"/>
      <c r="N88" s="141"/>
      <c r="O88" s="141"/>
      <c r="P88" s="12">
        <v>796</v>
      </c>
      <c r="Q88" s="1" t="s">
        <v>546</v>
      </c>
      <c r="R88" s="7">
        <v>2</v>
      </c>
      <c r="S88" s="50">
        <f t="shared" si="3"/>
        <v>3104.9046000000003</v>
      </c>
      <c r="T88" s="33">
        <v>6209.809200000001</v>
      </c>
      <c r="U88" s="15">
        <f t="shared" si="4"/>
        <v>6954.986304000001</v>
      </c>
      <c r="V88" s="190"/>
      <c r="W88" s="190"/>
      <c r="X88" s="132"/>
      <c r="Y88" s="34"/>
      <c r="Z88" s="35"/>
      <c r="AA88" s="20"/>
      <c r="AB88" s="20"/>
    </row>
    <row r="89" spans="1:28" s="2" customFormat="1" ht="32.25" customHeight="1">
      <c r="A89" s="132"/>
      <c r="B89" s="136"/>
      <c r="C89" s="132"/>
      <c r="D89" s="132"/>
      <c r="E89" s="7" t="s">
        <v>462</v>
      </c>
      <c r="F89" s="132"/>
      <c r="G89" s="136"/>
      <c r="H89" s="163"/>
      <c r="I89" s="136"/>
      <c r="J89" s="136"/>
      <c r="K89" s="136"/>
      <c r="L89" s="136"/>
      <c r="M89" s="141"/>
      <c r="N89" s="141"/>
      <c r="O89" s="141"/>
      <c r="P89" s="12">
        <v>796</v>
      </c>
      <c r="Q89" s="1" t="s">
        <v>546</v>
      </c>
      <c r="R89" s="7">
        <v>200</v>
      </c>
      <c r="S89" s="50">
        <f t="shared" si="3"/>
        <v>62.0921</v>
      </c>
      <c r="T89" s="33">
        <v>12418.42</v>
      </c>
      <c r="U89" s="15">
        <f t="shared" si="4"/>
        <v>13908.630400000002</v>
      </c>
      <c r="V89" s="190"/>
      <c r="W89" s="190"/>
      <c r="X89" s="132"/>
      <c r="Y89" s="34"/>
      <c r="Z89" s="35"/>
      <c r="AA89" s="20"/>
      <c r="AB89" s="20"/>
    </row>
    <row r="90" spans="1:28" s="2" customFormat="1" ht="32.25" customHeight="1">
      <c r="A90" s="132"/>
      <c r="B90" s="136"/>
      <c r="C90" s="132"/>
      <c r="D90" s="132"/>
      <c r="E90" s="7" t="s">
        <v>463</v>
      </c>
      <c r="F90" s="132"/>
      <c r="G90" s="136"/>
      <c r="H90" s="163"/>
      <c r="I90" s="136"/>
      <c r="J90" s="136"/>
      <c r="K90" s="136"/>
      <c r="L90" s="136"/>
      <c r="M90" s="141"/>
      <c r="N90" s="141"/>
      <c r="O90" s="141"/>
      <c r="P90" s="12">
        <v>796</v>
      </c>
      <c r="Q90" s="1" t="s">
        <v>546</v>
      </c>
      <c r="R90" s="7">
        <v>200</v>
      </c>
      <c r="S90" s="50">
        <f t="shared" si="3"/>
        <v>191.06990000000002</v>
      </c>
      <c r="T90" s="33">
        <v>38213.98</v>
      </c>
      <c r="U90" s="15">
        <f t="shared" si="4"/>
        <v>42799.657600000006</v>
      </c>
      <c r="V90" s="190"/>
      <c r="W90" s="190"/>
      <c r="X90" s="132"/>
      <c r="Y90" s="34"/>
      <c r="Z90" s="35"/>
      <c r="AA90" s="20"/>
      <c r="AB90" s="20"/>
    </row>
    <row r="91" spans="1:28" s="2" customFormat="1" ht="32.25" customHeight="1">
      <c r="A91" s="132"/>
      <c r="B91" s="136"/>
      <c r="C91" s="132"/>
      <c r="D91" s="132"/>
      <c r="E91" s="7" t="s">
        <v>602</v>
      </c>
      <c r="F91" s="132"/>
      <c r="G91" s="136"/>
      <c r="H91" s="163"/>
      <c r="I91" s="136"/>
      <c r="J91" s="136"/>
      <c r="K91" s="136"/>
      <c r="L91" s="136"/>
      <c r="M91" s="141"/>
      <c r="N91" s="141"/>
      <c r="O91" s="141"/>
      <c r="P91" s="12">
        <v>796</v>
      </c>
      <c r="Q91" s="1" t="s">
        <v>546</v>
      </c>
      <c r="R91" s="7">
        <v>100</v>
      </c>
      <c r="S91" s="50">
        <f t="shared" si="3"/>
        <v>133.75</v>
      </c>
      <c r="T91" s="33">
        <v>13375</v>
      </c>
      <c r="U91" s="15">
        <f t="shared" si="4"/>
        <v>14980.000000000002</v>
      </c>
      <c r="V91" s="190"/>
      <c r="W91" s="190"/>
      <c r="X91" s="132"/>
      <c r="Y91" s="34"/>
      <c r="Z91" s="35"/>
      <c r="AA91" s="20"/>
      <c r="AB91" s="20"/>
    </row>
    <row r="92" spans="1:28" s="2" customFormat="1" ht="32.25" customHeight="1">
      <c r="A92" s="132"/>
      <c r="B92" s="136"/>
      <c r="C92" s="132"/>
      <c r="D92" s="132"/>
      <c r="E92" s="7" t="s">
        <v>464</v>
      </c>
      <c r="F92" s="132"/>
      <c r="G92" s="136"/>
      <c r="H92" s="163"/>
      <c r="I92" s="136"/>
      <c r="J92" s="136"/>
      <c r="K92" s="136"/>
      <c r="L92" s="136"/>
      <c r="M92" s="141"/>
      <c r="N92" s="141"/>
      <c r="O92" s="141"/>
      <c r="P92" s="12">
        <v>796</v>
      </c>
      <c r="Q92" s="1" t="s">
        <v>546</v>
      </c>
      <c r="R92" s="7">
        <v>50</v>
      </c>
      <c r="S92" s="50">
        <f t="shared" si="3"/>
        <v>429.9046</v>
      </c>
      <c r="T92" s="33">
        <v>21495.23</v>
      </c>
      <c r="U92" s="15">
        <f t="shared" si="4"/>
        <v>24074.657600000002</v>
      </c>
      <c r="V92" s="190"/>
      <c r="W92" s="190"/>
      <c r="X92" s="132"/>
      <c r="Y92" s="34"/>
      <c r="Z92" s="35"/>
      <c r="AA92" s="20"/>
      <c r="AB92" s="20"/>
    </row>
    <row r="93" spans="1:28" s="2" customFormat="1" ht="32.25" customHeight="1">
      <c r="A93" s="132"/>
      <c r="B93" s="136"/>
      <c r="C93" s="132"/>
      <c r="D93" s="132"/>
      <c r="E93" s="7" t="s">
        <v>465</v>
      </c>
      <c r="F93" s="132"/>
      <c r="G93" s="136"/>
      <c r="H93" s="163"/>
      <c r="I93" s="136"/>
      <c r="J93" s="136"/>
      <c r="K93" s="136"/>
      <c r="L93" s="136"/>
      <c r="M93" s="141"/>
      <c r="N93" s="141"/>
      <c r="O93" s="141"/>
      <c r="P93" s="12">
        <v>796</v>
      </c>
      <c r="Q93" s="1" t="s">
        <v>546</v>
      </c>
      <c r="R93" s="7">
        <v>30</v>
      </c>
      <c r="S93" s="50">
        <f t="shared" si="3"/>
        <v>238.8347</v>
      </c>
      <c r="T93" s="33">
        <v>7165.041</v>
      </c>
      <c r="U93" s="15">
        <f t="shared" si="4"/>
        <v>8024.845920000001</v>
      </c>
      <c r="V93" s="190"/>
      <c r="W93" s="190"/>
      <c r="X93" s="132"/>
      <c r="Y93" s="34"/>
      <c r="Z93" s="35"/>
      <c r="AA93" s="20"/>
      <c r="AB93" s="20"/>
    </row>
    <row r="94" spans="1:28" s="2" customFormat="1" ht="32.25" customHeight="1">
      <c r="A94" s="132"/>
      <c r="B94" s="136"/>
      <c r="C94" s="132"/>
      <c r="D94" s="132"/>
      <c r="E94" s="7" t="s">
        <v>466</v>
      </c>
      <c r="F94" s="132"/>
      <c r="G94" s="136"/>
      <c r="H94" s="163"/>
      <c r="I94" s="136"/>
      <c r="J94" s="136"/>
      <c r="K94" s="136"/>
      <c r="L94" s="136"/>
      <c r="M94" s="141"/>
      <c r="N94" s="141"/>
      <c r="O94" s="141"/>
      <c r="P94" s="12">
        <v>796</v>
      </c>
      <c r="Q94" s="1" t="s">
        <v>546</v>
      </c>
      <c r="R94" s="7">
        <v>1</v>
      </c>
      <c r="S94" s="50">
        <f t="shared" si="3"/>
        <v>34240</v>
      </c>
      <c r="T94" s="33">
        <v>34240</v>
      </c>
      <c r="U94" s="15">
        <f t="shared" si="4"/>
        <v>38348.8</v>
      </c>
      <c r="V94" s="190"/>
      <c r="W94" s="190"/>
      <c r="X94" s="132"/>
      <c r="Y94" s="34"/>
      <c r="Z94" s="35"/>
      <c r="AA94" s="20"/>
      <c r="AB94" s="20"/>
    </row>
    <row r="95" spans="1:28" s="2" customFormat="1" ht="32.25" customHeight="1">
      <c r="A95" s="132"/>
      <c r="B95" s="136"/>
      <c r="C95" s="132"/>
      <c r="D95" s="132"/>
      <c r="E95" s="7" t="s">
        <v>467</v>
      </c>
      <c r="F95" s="132"/>
      <c r="G95" s="136"/>
      <c r="H95" s="163"/>
      <c r="I95" s="136"/>
      <c r="J95" s="136"/>
      <c r="K95" s="136"/>
      <c r="L95" s="136"/>
      <c r="M95" s="141"/>
      <c r="N95" s="141"/>
      <c r="O95" s="141"/>
      <c r="P95" s="12">
        <v>616</v>
      </c>
      <c r="Q95" s="1" t="s">
        <v>907</v>
      </c>
      <c r="R95" s="7">
        <v>3</v>
      </c>
      <c r="S95" s="50">
        <f t="shared" si="3"/>
        <v>256.8</v>
      </c>
      <c r="T95" s="33">
        <v>770.4000000000001</v>
      </c>
      <c r="U95" s="15">
        <f t="shared" si="4"/>
        <v>862.8480000000002</v>
      </c>
      <c r="V95" s="190"/>
      <c r="W95" s="190"/>
      <c r="X95" s="132"/>
      <c r="Y95" s="34"/>
      <c r="Z95" s="35"/>
      <c r="AA95" s="20"/>
      <c r="AB95" s="20"/>
    </row>
    <row r="96" spans="1:28" s="2" customFormat="1" ht="32.25" customHeight="1">
      <c r="A96" s="132"/>
      <c r="B96" s="136"/>
      <c r="C96" s="132"/>
      <c r="D96" s="132"/>
      <c r="E96" s="7" t="s">
        <v>499</v>
      </c>
      <c r="F96" s="132"/>
      <c r="G96" s="136"/>
      <c r="H96" s="163"/>
      <c r="I96" s="136"/>
      <c r="J96" s="136"/>
      <c r="K96" s="136"/>
      <c r="L96" s="136"/>
      <c r="M96" s="141"/>
      <c r="N96" s="141"/>
      <c r="O96" s="141"/>
      <c r="P96" s="12">
        <v>796</v>
      </c>
      <c r="Q96" s="1" t="s">
        <v>546</v>
      </c>
      <c r="R96" s="7">
        <v>5</v>
      </c>
      <c r="S96" s="50">
        <f t="shared" si="3"/>
        <v>321</v>
      </c>
      <c r="T96" s="33">
        <v>1605</v>
      </c>
      <c r="U96" s="15">
        <f t="shared" si="4"/>
        <v>1797.6000000000001</v>
      </c>
      <c r="V96" s="190"/>
      <c r="W96" s="190"/>
      <c r="X96" s="132"/>
      <c r="Y96" s="34"/>
      <c r="Z96" s="35"/>
      <c r="AA96" s="20"/>
      <c r="AB96" s="20"/>
    </row>
    <row r="97" spans="1:28" s="2" customFormat="1" ht="32.25" customHeight="1">
      <c r="A97" s="132"/>
      <c r="B97" s="136"/>
      <c r="C97" s="132"/>
      <c r="D97" s="132"/>
      <c r="E97" s="7" t="s">
        <v>603</v>
      </c>
      <c r="F97" s="132"/>
      <c r="G97" s="136"/>
      <c r="H97" s="163"/>
      <c r="I97" s="136"/>
      <c r="J97" s="136"/>
      <c r="K97" s="136"/>
      <c r="L97" s="136"/>
      <c r="M97" s="141"/>
      <c r="N97" s="141"/>
      <c r="O97" s="141"/>
      <c r="P97" s="12">
        <v>796</v>
      </c>
      <c r="Q97" s="1" t="s">
        <v>546</v>
      </c>
      <c r="R97" s="7">
        <v>12</v>
      </c>
      <c r="S97" s="50">
        <f t="shared" si="3"/>
        <v>15836</v>
      </c>
      <c r="T97" s="33">
        <v>190032</v>
      </c>
      <c r="U97" s="15">
        <f t="shared" si="4"/>
        <v>212835.84000000003</v>
      </c>
      <c r="V97" s="190"/>
      <c r="W97" s="190"/>
      <c r="X97" s="132"/>
      <c r="Y97" s="34"/>
      <c r="Z97" s="35"/>
      <c r="AA97" s="20"/>
      <c r="AB97" s="20"/>
    </row>
    <row r="98" spans="1:28" s="2" customFormat="1" ht="32.25" customHeight="1">
      <c r="A98" s="133"/>
      <c r="B98" s="137"/>
      <c r="C98" s="133"/>
      <c r="D98" s="133"/>
      <c r="E98" s="7" t="s">
        <v>604</v>
      </c>
      <c r="F98" s="133"/>
      <c r="G98" s="137"/>
      <c r="H98" s="164"/>
      <c r="I98" s="137"/>
      <c r="J98" s="137"/>
      <c r="K98" s="137"/>
      <c r="L98" s="137"/>
      <c r="M98" s="142"/>
      <c r="N98" s="142"/>
      <c r="O98" s="142"/>
      <c r="P98" s="12">
        <v>839</v>
      </c>
      <c r="Q98" s="7" t="s">
        <v>345</v>
      </c>
      <c r="R98" s="7">
        <v>4</v>
      </c>
      <c r="S98" s="50">
        <f t="shared" si="3"/>
        <v>26215</v>
      </c>
      <c r="T98" s="33">
        <v>104860</v>
      </c>
      <c r="U98" s="15">
        <f t="shared" si="4"/>
        <v>117443.20000000001</v>
      </c>
      <c r="V98" s="191"/>
      <c r="W98" s="191"/>
      <c r="X98" s="133"/>
      <c r="Y98" s="34"/>
      <c r="Z98" s="35"/>
      <c r="AA98" s="20"/>
      <c r="AB98" s="20"/>
    </row>
    <row r="99" spans="1:28" s="2" customFormat="1" ht="32.25" customHeight="1">
      <c r="A99" s="131" t="s">
        <v>83</v>
      </c>
      <c r="B99" s="149" t="s">
        <v>65</v>
      </c>
      <c r="C99" s="131" t="s">
        <v>69</v>
      </c>
      <c r="D99" s="131" t="s">
        <v>224</v>
      </c>
      <c r="E99" s="7" t="s">
        <v>400</v>
      </c>
      <c r="F99" s="131" t="s">
        <v>549</v>
      </c>
      <c r="G99" s="135" t="s">
        <v>59</v>
      </c>
      <c r="H99" s="162">
        <v>0</v>
      </c>
      <c r="I99" s="135">
        <v>711000000</v>
      </c>
      <c r="J99" s="135" t="s">
        <v>354</v>
      </c>
      <c r="K99" s="135" t="s">
        <v>530</v>
      </c>
      <c r="L99" s="135" t="s">
        <v>176</v>
      </c>
      <c r="M99" s="140" t="s">
        <v>57</v>
      </c>
      <c r="N99" s="140" t="s">
        <v>537</v>
      </c>
      <c r="O99" s="140" t="s">
        <v>810</v>
      </c>
      <c r="P99" s="12">
        <v>796</v>
      </c>
      <c r="Q99" s="1" t="s">
        <v>546</v>
      </c>
      <c r="R99" s="52">
        <v>390</v>
      </c>
      <c r="S99" s="53">
        <v>18.75</v>
      </c>
      <c r="T99" s="33">
        <f>S99*R99</f>
        <v>7312.5</v>
      </c>
      <c r="U99" s="15">
        <f t="shared" si="4"/>
        <v>8190.000000000001</v>
      </c>
      <c r="V99" s="189"/>
      <c r="W99" s="189" t="s">
        <v>854</v>
      </c>
      <c r="X99" s="131"/>
      <c r="Y99" s="34"/>
      <c r="Z99" s="35"/>
      <c r="AA99" s="20"/>
      <c r="AB99" s="20"/>
    </row>
    <row r="100" spans="1:28" s="2" customFormat="1" ht="32.25" customHeight="1">
      <c r="A100" s="132"/>
      <c r="B100" s="150"/>
      <c r="C100" s="132"/>
      <c r="D100" s="132"/>
      <c r="E100" s="7" t="s">
        <v>401</v>
      </c>
      <c r="F100" s="132"/>
      <c r="G100" s="136"/>
      <c r="H100" s="163"/>
      <c r="I100" s="136"/>
      <c r="J100" s="136"/>
      <c r="K100" s="136"/>
      <c r="L100" s="136"/>
      <c r="M100" s="141"/>
      <c r="N100" s="141"/>
      <c r="O100" s="141"/>
      <c r="P100" s="12">
        <v>796</v>
      </c>
      <c r="Q100" s="1" t="s">
        <v>546</v>
      </c>
      <c r="R100" s="52">
        <v>130</v>
      </c>
      <c r="S100" s="53">
        <v>40.178</v>
      </c>
      <c r="T100" s="33">
        <f aca="true" t="shared" si="5" ref="T100:T162">S100*R100</f>
        <v>5223.139999999999</v>
      </c>
      <c r="U100" s="15">
        <f t="shared" si="4"/>
        <v>5849.9168</v>
      </c>
      <c r="V100" s="190"/>
      <c r="W100" s="190"/>
      <c r="X100" s="132"/>
      <c r="Y100" s="34"/>
      <c r="Z100" s="35"/>
      <c r="AA100" s="20"/>
      <c r="AB100" s="20"/>
    </row>
    <row r="101" spans="1:28" s="2" customFormat="1" ht="32.25" customHeight="1">
      <c r="A101" s="132"/>
      <c r="B101" s="150"/>
      <c r="C101" s="132"/>
      <c r="D101" s="132"/>
      <c r="E101" s="7" t="s">
        <v>402</v>
      </c>
      <c r="F101" s="132"/>
      <c r="G101" s="136"/>
      <c r="H101" s="163"/>
      <c r="I101" s="136"/>
      <c r="J101" s="136"/>
      <c r="K101" s="136"/>
      <c r="L101" s="136"/>
      <c r="M101" s="141"/>
      <c r="N101" s="141"/>
      <c r="O101" s="141"/>
      <c r="P101" s="12">
        <v>796</v>
      </c>
      <c r="Q101" s="1" t="s">
        <v>546</v>
      </c>
      <c r="R101" s="52">
        <v>130</v>
      </c>
      <c r="S101" s="53">
        <v>178.57</v>
      </c>
      <c r="T101" s="33">
        <f t="shared" si="5"/>
        <v>23214.1</v>
      </c>
      <c r="U101" s="15">
        <f t="shared" si="4"/>
        <v>25999.792</v>
      </c>
      <c r="V101" s="190"/>
      <c r="W101" s="190"/>
      <c r="X101" s="132"/>
      <c r="Y101" s="34"/>
      <c r="Z101" s="35"/>
      <c r="AA101" s="20"/>
      <c r="AB101" s="20"/>
    </row>
    <row r="102" spans="1:28" s="2" customFormat="1" ht="32.25" customHeight="1">
      <c r="A102" s="132"/>
      <c r="B102" s="150"/>
      <c r="C102" s="132"/>
      <c r="D102" s="132"/>
      <c r="E102" s="7" t="s">
        <v>403</v>
      </c>
      <c r="F102" s="132"/>
      <c r="G102" s="136"/>
      <c r="H102" s="163"/>
      <c r="I102" s="136"/>
      <c r="J102" s="136"/>
      <c r="K102" s="136"/>
      <c r="L102" s="136"/>
      <c r="M102" s="141"/>
      <c r="N102" s="141"/>
      <c r="O102" s="141"/>
      <c r="P102" s="12">
        <v>796</v>
      </c>
      <c r="Q102" s="1" t="s">
        <v>546</v>
      </c>
      <c r="R102" s="52">
        <v>65</v>
      </c>
      <c r="S102" s="53">
        <v>28.57</v>
      </c>
      <c r="T102" s="33">
        <f t="shared" si="5"/>
        <v>1857.05</v>
      </c>
      <c r="U102" s="15">
        <f t="shared" si="4"/>
        <v>2079.896</v>
      </c>
      <c r="V102" s="190"/>
      <c r="W102" s="190"/>
      <c r="X102" s="132"/>
      <c r="Y102" s="34"/>
      <c r="Z102" s="35"/>
      <c r="AA102" s="20"/>
      <c r="AB102" s="20"/>
    </row>
    <row r="103" spans="1:28" s="2" customFormat="1" ht="32.25" customHeight="1">
      <c r="A103" s="132"/>
      <c r="B103" s="150"/>
      <c r="C103" s="132"/>
      <c r="D103" s="132"/>
      <c r="E103" s="7" t="s">
        <v>404</v>
      </c>
      <c r="F103" s="132"/>
      <c r="G103" s="136"/>
      <c r="H103" s="163"/>
      <c r="I103" s="136"/>
      <c r="J103" s="136"/>
      <c r="K103" s="136"/>
      <c r="L103" s="136"/>
      <c r="M103" s="141"/>
      <c r="N103" s="141"/>
      <c r="O103" s="141"/>
      <c r="P103" s="12">
        <v>796</v>
      </c>
      <c r="Q103" s="1" t="s">
        <v>546</v>
      </c>
      <c r="R103" s="52">
        <v>65</v>
      </c>
      <c r="S103" s="53">
        <v>80.357</v>
      </c>
      <c r="T103" s="33">
        <f t="shared" si="5"/>
        <v>5223.205</v>
      </c>
      <c r="U103" s="15">
        <f t="shared" si="4"/>
        <v>5849.989600000001</v>
      </c>
      <c r="V103" s="190"/>
      <c r="W103" s="190"/>
      <c r="X103" s="132"/>
      <c r="Y103" s="34"/>
      <c r="Z103" s="35"/>
      <c r="AA103" s="20"/>
      <c r="AB103" s="20"/>
    </row>
    <row r="104" spans="1:28" s="2" customFormat="1" ht="32.25" customHeight="1">
      <c r="A104" s="132"/>
      <c r="B104" s="150"/>
      <c r="C104" s="132"/>
      <c r="D104" s="132"/>
      <c r="E104" s="7" t="s">
        <v>405</v>
      </c>
      <c r="F104" s="132"/>
      <c r="G104" s="136"/>
      <c r="H104" s="163"/>
      <c r="I104" s="136"/>
      <c r="J104" s="136"/>
      <c r="K104" s="136"/>
      <c r="L104" s="136"/>
      <c r="M104" s="141"/>
      <c r="N104" s="141"/>
      <c r="O104" s="141"/>
      <c r="P104" s="12">
        <v>796</v>
      </c>
      <c r="Q104" s="1" t="s">
        <v>546</v>
      </c>
      <c r="R104" s="52">
        <v>260</v>
      </c>
      <c r="S104" s="53">
        <v>44.642</v>
      </c>
      <c r="T104" s="33">
        <f t="shared" si="5"/>
        <v>11606.92</v>
      </c>
      <c r="U104" s="15">
        <f t="shared" si="4"/>
        <v>12999.7504</v>
      </c>
      <c r="V104" s="190"/>
      <c r="W104" s="190"/>
      <c r="X104" s="132"/>
      <c r="Y104" s="34"/>
      <c r="Z104" s="35"/>
      <c r="AA104" s="20"/>
      <c r="AB104" s="20"/>
    </row>
    <row r="105" spans="1:28" s="2" customFormat="1" ht="32.25" customHeight="1">
      <c r="A105" s="132"/>
      <c r="B105" s="150"/>
      <c r="C105" s="132"/>
      <c r="D105" s="132"/>
      <c r="E105" s="7" t="s">
        <v>406</v>
      </c>
      <c r="F105" s="132"/>
      <c r="G105" s="136"/>
      <c r="H105" s="163"/>
      <c r="I105" s="136"/>
      <c r="J105" s="136"/>
      <c r="K105" s="136"/>
      <c r="L105" s="136"/>
      <c r="M105" s="141"/>
      <c r="N105" s="141"/>
      <c r="O105" s="141"/>
      <c r="P105" s="12">
        <v>796</v>
      </c>
      <c r="Q105" s="1" t="s">
        <v>546</v>
      </c>
      <c r="R105" s="52">
        <v>65</v>
      </c>
      <c r="S105" s="53">
        <v>374.107</v>
      </c>
      <c r="T105" s="33">
        <f t="shared" si="5"/>
        <v>24316.955</v>
      </c>
      <c r="U105" s="15">
        <f t="shared" si="4"/>
        <v>27234.989600000004</v>
      </c>
      <c r="V105" s="190"/>
      <c r="W105" s="190"/>
      <c r="X105" s="132"/>
      <c r="Y105" s="34"/>
      <c r="Z105" s="35"/>
      <c r="AA105" s="20"/>
      <c r="AB105" s="20"/>
    </row>
    <row r="106" spans="1:28" s="2" customFormat="1" ht="32.25" customHeight="1">
      <c r="A106" s="132"/>
      <c r="B106" s="150"/>
      <c r="C106" s="132"/>
      <c r="D106" s="132"/>
      <c r="E106" s="7" t="s">
        <v>407</v>
      </c>
      <c r="F106" s="132"/>
      <c r="G106" s="136"/>
      <c r="H106" s="163"/>
      <c r="I106" s="136"/>
      <c r="J106" s="136"/>
      <c r="K106" s="136"/>
      <c r="L106" s="136"/>
      <c r="M106" s="141"/>
      <c r="N106" s="141"/>
      <c r="O106" s="141"/>
      <c r="P106" s="12">
        <v>796</v>
      </c>
      <c r="Q106" s="1" t="s">
        <v>546</v>
      </c>
      <c r="R106" s="52">
        <v>65</v>
      </c>
      <c r="S106" s="53">
        <v>365.178</v>
      </c>
      <c r="T106" s="33">
        <f t="shared" si="5"/>
        <v>23736.57</v>
      </c>
      <c r="U106" s="15">
        <f t="shared" si="4"/>
        <v>26584.958400000003</v>
      </c>
      <c r="V106" s="190"/>
      <c r="W106" s="190"/>
      <c r="X106" s="132"/>
      <c r="Y106" s="34"/>
      <c r="Z106" s="35"/>
      <c r="AA106" s="20"/>
      <c r="AB106" s="20"/>
    </row>
    <row r="107" spans="1:28" s="2" customFormat="1" ht="32.25" customHeight="1">
      <c r="A107" s="132"/>
      <c r="B107" s="150"/>
      <c r="C107" s="132"/>
      <c r="D107" s="132"/>
      <c r="E107" s="7" t="s">
        <v>408</v>
      </c>
      <c r="F107" s="132"/>
      <c r="G107" s="136"/>
      <c r="H107" s="163"/>
      <c r="I107" s="136"/>
      <c r="J107" s="136"/>
      <c r="K107" s="136"/>
      <c r="L107" s="136"/>
      <c r="M107" s="141"/>
      <c r="N107" s="141"/>
      <c r="O107" s="141"/>
      <c r="P107" s="12">
        <v>796</v>
      </c>
      <c r="Q107" s="1" t="s">
        <v>546</v>
      </c>
      <c r="R107" s="52">
        <v>25</v>
      </c>
      <c r="S107" s="53">
        <v>564.285</v>
      </c>
      <c r="T107" s="33">
        <f t="shared" si="5"/>
        <v>14107.125</v>
      </c>
      <c r="U107" s="15">
        <f t="shared" si="4"/>
        <v>15799.980000000001</v>
      </c>
      <c r="V107" s="190"/>
      <c r="W107" s="190"/>
      <c r="X107" s="132"/>
      <c r="Y107" s="34"/>
      <c r="Z107" s="35"/>
      <c r="AA107" s="20"/>
      <c r="AB107" s="20"/>
    </row>
    <row r="108" spans="1:28" s="2" customFormat="1" ht="32.25" customHeight="1">
      <c r="A108" s="132"/>
      <c r="B108" s="150"/>
      <c r="C108" s="132"/>
      <c r="D108" s="132"/>
      <c r="E108" s="7" t="s">
        <v>409</v>
      </c>
      <c r="F108" s="132"/>
      <c r="G108" s="136"/>
      <c r="H108" s="163"/>
      <c r="I108" s="136"/>
      <c r="J108" s="136"/>
      <c r="K108" s="136"/>
      <c r="L108" s="136"/>
      <c r="M108" s="141"/>
      <c r="N108" s="141"/>
      <c r="O108" s="141"/>
      <c r="P108" s="12">
        <v>796</v>
      </c>
      <c r="Q108" s="1" t="s">
        <v>546</v>
      </c>
      <c r="R108" s="52">
        <v>30</v>
      </c>
      <c r="S108" s="53">
        <v>164.285</v>
      </c>
      <c r="T108" s="33">
        <f t="shared" si="5"/>
        <v>4928.55</v>
      </c>
      <c r="U108" s="15">
        <f t="shared" si="4"/>
        <v>5519.976000000001</v>
      </c>
      <c r="V108" s="190"/>
      <c r="W108" s="190"/>
      <c r="X108" s="132"/>
      <c r="Y108" s="34"/>
      <c r="Z108" s="35"/>
      <c r="AA108" s="20"/>
      <c r="AB108" s="20"/>
    </row>
    <row r="109" spans="1:28" s="2" customFormat="1" ht="32.25" customHeight="1">
      <c r="A109" s="132"/>
      <c r="B109" s="150"/>
      <c r="C109" s="132"/>
      <c r="D109" s="132"/>
      <c r="E109" s="7" t="s">
        <v>523</v>
      </c>
      <c r="F109" s="132"/>
      <c r="G109" s="136"/>
      <c r="H109" s="163"/>
      <c r="I109" s="136"/>
      <c r="J109" s="136"/>
      <c r="K109" s="136"/>
      <c r="L109" s="136"/>
      <c r="M109" s="141"/>
      <c r="N109" s="141"/>
      <c r="O109" s="141"/>
      <c r="P109" s="12">
        <v>796</v>
      </c>
      <c r="Q109" s="1" t="s">
        <v>546</v>
      </c>
      <c r="R109" s="52">
        <v>65</v>
      </c>
      <c r="S109" s="53">
        <v>89.285</v>
      </c>
      <c r="T109" s="33">
        <f t="shared" si="5"/>
        <v>5803.525</v>
      </c>
      <c r="U109" s="15">
        <f t="shared" si="4"/>
        <v>6499.948</v>
      </c>
      <c r="V109" s="190"/>
      <c r="W109" s="190"/>
      <c r="X109" s="132"/>
      <c r="Y109" s="34"/>
      <c r="Z109" s="35"/>
      <c r="AA109" s="20"/>
      <c r="AB109" s="20"/>
    </row>
    <row r="110" spans="1:28" s="2" customFormat="1" ht="32.25" customHeight="1">
      <c r="A110" s="132"/>
      <c r="B110" s="150"/>
      <c r="C110" s="132"/>
      <c r="D110" s="132"/>
      <c r="E110" s="7" t="s">
        <v>410</v>
      </c>
      <c r="F110" s="132"/>
      <c r="G110" s="136"/>
      <c r="H110" s="163"/>
      <c r="I110" s="136"/>
      <c r="J110" s="136"/>
      <c r="K110" s="136"/>
      <c r="L110" s="136"/>
      <c r="M110" s="141"/>
      <c r="N110" s="141"/>
      <c r="O110" s="141"/>
      <c r="P110" s="12">
        <v>796</v>
      </c>
      <c r="Q110" s="1" t="s">
        <v>546</v>
      </c>
      <c r="R110" s="52">
        <v>200</v>
      </c>
      <c r="S110" s="52">
        <v>115.178</v>
      </c>
      <c r="T110" s="33">
        <f t="shared" si="5"/>
        <v>23035.6</v>
      </c>
      <c r="U110" s="15">
        <f t="shared" si="4"/>
        <v>25799.872</v>
      </c>
      <c r="V110" s="190"/>
      <c r="W110" s="190"/>
      <c r="X110" s="132"/>
      <c r="Y110" s="34"/>
      <c r="Z110" s="35"/>
      <c r="AA110" s="20"/>
      <c r="AB110" s="20"/>
    </row>
    <row r="111" spans="1:28" s="2" customFormat="1" ht="32.25" customHeight="1">
      <c r="A111" s="132"/>
      <c r="B111" s="150"/>
      <c r="C111" s="132"/>
      <c r="D111" s="132"/>
      <c r="E111" s="7" t="s">
        <v>797</v>
      </c>
      <c r="F111" s="132"/>
      <c r="G111" s="136"/>
      <c r="H111" s="163"/>
      <c r="I111" s="136"/>
      <c r="J111" s="136"/>
      <c r="K111" s="136"/>
      <c r="L111" s="136"/>
      <c r="M111" s="141"/>
      <c r="N111" s="141"/>
      <c r="O111" s="141"/>
      <c r="P111" s="12">
        <v>796</v>
      </c>
      <c r="Q111" s="1" t="s">
        <v>546</v>
      </c>
      <c r="R111" s="52">
        <v>60</v>
      </c>
      <c r="S111" s="52">
        <v>120.535</v>
      </c>
      <c r="T111" s="33">
        <f t="shared" si="5"/>
        <v>7232.099999999999</v>
      </c>
      <c r="U111" s="15">
        <f t="shared" si="4"/>
        <v>8099.952</v>
      </c>
      <c r="V111" s="190"/>
      <c r="W111" s="190"/>
      <c r="X111" s="132"/>
      <c r="Y111" s="34"/>
      <c r="Z111" s="35"/>
      <c r="AA111" s="20"/>
      <c r="AB111" s="20"/>
    </row>
    <row r="112" spans="1:28" s="2" customFormat="1" ht="32.25" customHeight="1">
      <c r="A112" s="132"/>
      <c r="B112" s="150"/>
      <c r="C112" s="132"/>
      <c r="D112" s="132"/>
      <c r="E112" s="7" t="s">
        <v>411</v>
      </c>
      <c r="F112" s="132"/>
      <c r="G112" s="136"/>
      <c r="H112" s="163"/>
      <c r="I112" s="136"/>
      <c r="J112" s="136"/>
      <c r="K112" s="136"/>
      <c r="L112" s="136"/>
      <c r="M112" s="141"/>
      <c r="N112" s="141"/>
      <c r="O112" s="141"/>
      <c r="P112" s="12">
        <v>796</v>
      </c>
      <c r="Q112" s="1" t="s">
        <v>546</v>
      </c>
      <c r="R112" s="52">
        <v>1000</v>
      </c>
      <c r="S112" s="53">
        <v>6.25</v>
      </c>
      <c r="T112" s="33">
        <f t="shared" si="5"/>
        <v>6250</v>
      </c>
      <c r="U112" s="15">
        <f t="shared" si="4"/>
        <v>7000.000000000001</v>
      </c>
      <c r="V112" s="190"/>
      <c r="W112" s="190"/>
      <c r="X112" s="132"/>
      <c r="Y112" s="34"/>
      <c r="Z112" s="35"/>
      <c r="AA112" s="20"/>
      <c r="AB112" s="20"/>
    </row>
    <row r="113" spans="1:28" s="2" customFormat="1" ht="32.25" customHeight="1">
      <c r="A113" s="132"/>
      <c r="B113" s="150"/>
      <c r="C113" s="132"/>
      <c r="D113" s="132"/>
      <c r="E113" s="7" t="s">
        <v>412</v>
      </c>
      <c r="F113" s="132"/>
      <c r="G113" s="136"/>
      <c r="H113" s="163"/>
      <c r="I113" s="136"/>
      <c r="J113" s="136"/>
      <c r="K113" s="136"/>
      <c r="L113" s="136"/>
      <c r="M113" s="141"/>
      <c r="N113" s="141"/>
      <c r="O113" s="141"/>
      <c r="P113" s="12">
        <v>796</v>
      </c>
      <c r="Q113" s="1" t="s">
        <v>546</v>
      </c>
      <c r="R113" s="52">
        <v>130</v>
      </c>
      <c r="S113" s="53">
        <v>33.035</v>
      </c>
      <c r="T113" s="33">
        <f t="shared" si="5"/>
        <v>4294.549999999999</v>
      </c>
      <c r="U113" s="15">
        <f t="shared" si="4"/>
        <v>4809.896</v>
      </c>
      <c r="V113" s="190"/>
      <c r="W113" s="190"/>
      <c r="X113" s="132"/>
      <c r="Y113" s="34"/>
      <c r="Z113" s="35"/>
      <c r="AA113" s="20"/>
      <c r="AB113" s="20"/>
    </row>
    <row r="114" spans="1:28" s="2" customFormat="1" ht="32.25" customHeight="1">
      <c r="A114" s="132"/>
      <c r="B114" s="150"/>
      <c r="C114" s="132"/>
      <c r="D114" s="132"/>
      <c r="E114" s="8" t="s">
        <v>533</v>
      </c>
      <c r="F114" s="132"/>
      <c r="G114" s="136"/>
      <c r="H114" s="163"/>
      <c r="I114" s="136"/>
      <c r="J114" s="136"/>
      <c r="K114" s="136"/>
      <c r="L114" s="136"/>
      <c r="M114" s="141"/>
      <c r="N114" s="141"/>
      <c r="O114" s="141"/>
      <c r="P114" s="12">
        <v>5111</v>
      </c>
      <c r="Q114" s="1" t="s">
        <v>908</v>
      </c>
      <c r="R114" s="52">
        <v>850</v>
      </c>
      <c r="S114" s="53">
        <v>531.25</v>
      </c>
      <c r="T114" s="33">
        <f t="shared" si="5"/>
        <v>451562.5</v>
      </c>
      <c r="U114" s="15">
        <f t="shared" si="4"/>
        <v>505750.00000000006</v>
      </c>
      <c r="V114" s="190"/>
      <c r="W114" s="190"/>
      <c r="X114" s="132"/>
      <c r="Y114" s="34"/>
      <c r="Z114" s="35"/>
      <c r="AA114" s="20"/>
      <c r="AB114" s="20"/>
    </row>
    <row r="115" spans="1:28" s="2" customFormat="1" ht="32.25" customHeight="1">
      <c r="A115" s="132"/>
      <c r="B115" s="150"/>
      <c r="C115" s="132"/>
      <c r="D115" s="132"/>
      <c r="E115" s="7" t="s">
        <v>413</v>
      </c>
      <c r="F115" s="132"/>
      <c r="G115" s="136"/>
      <c r="H115" s="163"/>
      <c r="I115" s="136"/>
      <c r="J115" s="136"/>
      <c r="K115" s="136"/>
      <c r="L115" s="136"/>
      <c r="M115" s="141"/>
      <c r="N115" s="141"/>
      <c r="O115" s="141"/>
      <c r="P115" s="12">
        <v>736</v>
      </c>
      <c r="Q115" s="1" t="s">
        <v>524</v>
      </c>
      <c r="R115" s="52">
        <v>32</v>
      </c>
      <c r="S115" s="53">
        <v>182.142</v>
      </c>
      <c r="T115" s="33">
        <f t="shared" si="5"/>
        <v>5828.544</v>
      </c>
      <c r="U115" s="15">
        <f t="shared" si="4"/>
        <v>6527.96928</v>
      </c>
      <c r="V115" s="190"/>
      <c r="W115" s="190"/>
      <c r="X115" s="132"/>
      <c r="Y115" s="34"/>
      <c r="Z115" s="35"/>
      <c r="AA115" s="20"/>
      <c r="AB115" s="20"/>
    </row>
    <row r="116" spans="1:28" s="2" customFormat="1" ht="32.25" customHeight="1">
      <c r="A116" s="132"/>
      <c r="B116" s="150"/>
      <c r="C116" s="132"/>
      <c r="D116" s="132"/>
      <c r="E116" s="7" t="s">
        <v>414</v>
      </c>
      <c r="F116" s="132"/>
      <c r="G116" s="136"/>
      <c r="H116" s="163"/>
      <c r="I116" s="136"/>
      <c r="J116" s="136"/>
      <c r="K116" s="136"/>
      <c r="L116" s="136"/>
      <c r="M116" s="141"/>
      <c r="N116" s="141"/>
      <c r="O116" s="141"/>
      <c r="P116" s="12">
        <v>778</v>
      </c>
      <c r="Q116" s="1" t="s">
        <v>596</v>
      </c>
      <c r="R116" s="52">
        <v>260</v>
      </c>
      <c r="S116" s="53">
        <v>64.285</v>
      </c>
      <c r="T116" s="33">
        <f t="shared" si="5"/>
        <v>16714.1</v>
      </c>
      <c r="U116" s="15">
        <f t="shared" si="4"/>
        <v>18719.792</v>
      </c>
      <c r="V116" s="190"/>
      <c r="W116" s="190"/>
      <c r="X116" s="132"/>
      <c r="Y116" s="34"/>
      <c r="Z116" s="35"/>
      <c r="AA116" s="20"/>
      <c r="AB116" s="20"/>
    </row>
    <row r="117" spans="1:28" s="2" customFormat="1" ht="32.25" customHeight="1">
      <c r="A117" s="132"/>
      <c r="B117" s="150"/>
      <c r="C117" s="132"/>
      <c r="D117" s="132"/>
      <c r="E117" s="7" t="s">
        <v>415</v>
      </c>
      <c r="F117" s="132"/>
      <c r="G117" s="136"/>
      <c r="H117" s="163"/>
      <c r="I117" s="136"/>
      <c r="J117" s="136"/>
      <c r="K117" s="136"/>
      <c r="L117" s="136"/>
      <c r="M117" s="141"/>
      <c r="N117" s="141"/>
      <c r="O117" s="141"/>
      <c r="P117" s="12">
        <v>778</v>
      </c>
      <c r="Q117" s="1" t="s">
        <v>596</v>
      </c>
      <c r="R117" s="52">
        <v>150</v>
      </c>
      <c r="S117" s="53">
        <v>25</v>
      </c>
      <c r="T117" s="33">
        <f t="shared" si="5"/>
        <v>3750</v>
      </c>
      <c r="U117" s="15">
        <f t="shared" si="4"/>
        <v>4200</v>
      </c>
      <c r="V117" s="190"/>
      <c r="W117" s="190"/>
      <c r="X117" s="132"/>
      <c r="Y117" s="34"/>
      <c r="Z117" s="35"/>
      <c r="AA117" s="20"/>
      <c r="AB117" s="20"/>
    </row>
    <row r="118" spans="1:28" s="2" customFormat="1" ht="32.25" customHeight="1">
      <c r="A118" s="132"/>
      <c r="B118" s="150"/>
      <c r="C118" s="132"/>
      <c r="D118" s="132"/>
      <c r="E118" s="7" t="s">
        <v>416</v>
      </c>
      <c r="F118" s="132"/>
      <c r="G118" s="136"/>
      <c r="H118" s="163"/>
      <c r="I118" s="136"/>
      <c r="J118" s="136"/>
      <c r="K118" s="136"/>
      <c r="L118" s="136"/>
      <c r="M118" s="141"/>
      <c r="N118" s="141"/>
      <c r="O118" s="141"/>
      <c r="P118" s="12">
        <v>778</v>
      </c>
      <c r="Q118" s="1" t="s">
        <v>596</v>
      </c>
      <c r="R118" s="52">
        <v>150</v>
      </c>
      <c r="S118" s="53">
        <v>26.785</v>
      </c>
      <c r="T118" s="33">
        <f t="shared" si="5"/>
        <v>4017.75</v>
      </c>
      <c r="U118" s="15">
        <f t="shared" si="4"/>
        <v>4499.88</v>
      </c>
      <c r="V118" s="190"/>
      <c r="W118" s="190"/>
      <c r="X118" s="132"/>
      <c r="Y118" s="34"/>
      <c r="Z118" s="35"/>
      <c r="AA118" s="20"/>
      <c r="AB118" s="20"/>
    </row>
    <row r="119" spans="1:28" s="2" customFormat="1" ht="32.25" customHeight="1">
      <c r="A119" s="132"/>
      <c r="B119" s="150"/>
      <c r="C119" s="132"/>
      <c r="D119" s="132"/>
      <c r="E119" s="7" t="s">
        <v>417</v>
      </c>
      <c r="F119" s="132"/>
      <c r="G119" s="136"/>
      <c r="H119" s="163"/>
      <c r="I119" s="136"/>
      <c r="J119" s="136"/>
      <c r="K119" s="136"/>
      <c r="L119" s="136"/>
      <c r="M119" s="141"/>
      <c r="N119" s="141"/>
      <c r="O119" s="141"/>
      <c r="P119" s="12">
        <v>796</v>
      </c>
      <c r="Q119" s="1" t="s">
        <v>546</v>
      </c>
      <c r="R119" s="52">
        <v>130</v>
      </c>
      <c r="S119" s="52">
        <v>18.75</v>
      </c>
      <c r="T119" s="33">
        <f t="shared" si="5"/>
        <v>2437.5</v>
      </c>
      <c r="U119" s="15">
        <f t="shared" si="4"/>
        <v>2730.0000000000005</v>
      </c>
      <c r="V119" s="190"/>
      <c r="W119" s="190"/>
      <c r="X119" s="132"/>
      <c r="Y119" s="34"/>
      <c r="Z119" s="35"/>
      <c r="AA119" s="20"/>
      <c r="AB119" s="20"/>
    </row>
    <row r="120" spans="1:28" s="2" customFormat="1" ht="32.25" customHeight="1">
      <c r="A120" s="132"/>
      <c r="B120" s="150"/>
      <c r="C120" s="132"/>
      <c r="D120" s="132"/>
      <c r="E120" s="7" t="s">
        <v>418</v>
      </c>
      <c r="F120" s="132"/>
      <c r="G120" s="136"/>
      <c r="H120" s="163"/>
      <c r="I120" s="136"/>
      <c r="J120" s="136"/>
      <c r="K120" s="136"/>
      <c r="L120" s="136"/>
      <c r="M120" s="141"/>
      <c r="N120" s="141"/>
      <c r="O120" s="141"/>
      <c r="P120" s="12">
        <v>796</v>
      </c>
      <c r="Q120" s="1" t="s">
        <v>546</v>
      </c>
      <c r="R120" s="52">
        <v>30</v>
      </c>
      <c r="S120" s="52">
        <v>116.07</v>
      </c>
      <c r="T120" s="33">
        <f t="shared" si="5"/>
        <v>3482.1</v>
      </c>
      <c r="U120" s="15">
        <f t="shared" si="4"/>
        <v>3899.952</v>
      </c>
      <c r="V120" s="190"/>
      <c r="W120" s="190"/>
      <c r="X120" s="132"/>
      <c r="Y120" s="34"/>
      <c r="Z120" s="35"/>
      <c r="AA120" s="20"/>
      <c r="AB120" s="20"/>
    </row>
    <row r="121" spans="1:28" s="2" customFormat="1" ht="32.25" customHeight="1">
      <c r="A121" s="132"/>
      <c r="B121" s="150"/>
      <c r="C121" s="132"/>
      <c r="D121" s="132"/>
      <c r="E121" s="7" t="s">
        <v>419</v>
      </c>
      <c r="F121" s="132"/>
      <c r="G121" s="136"/>
      <c r="H121" s="163"/>
      <c r="I121" s="136"/>
      <c r="J121" s="136"/>
      <c r="K121" s="136"/>
      <c r="L121" s="136"/>
      <c r="M121" s="141"/>
      <c r="N121" s="141"/>
      <c r="O121" s="141"/>
      <c r="P121" s="12">
        <v>796</v>
      </c>
      <c r="Q121" s="1" t="s">
        <v>546</v>
      </c>
      <c r="R121" s="52">
        <v>8</v>
      </c>
      <c r="S121" s="53">
        <v>191.07</v>
      </c>
      <c r="T121" s="33">
        <f t="shared" si="5"/>
        <v>1528.56</v>
      </c>
      <c r="U121" s="15">
        <f t="shared" si="4"/>
        <v>1711.9872</v>
      </c>
      <c r="V121" s="190"/>
      <c r="W121" s="190"/>
      <c r="X121" s="132"/>
      <c r="Y121" s="34"/>
      <c r="Z121" s="35"/>
      <c r="AA121" s="20"/>
      <c r="AB121" s="20"/>
    </row>
    <row r="122" spans="1:28" s="2" customFormat="1" ht="32.25" customHeight="1">
      <c r="A122" s="132"/>
      <c r="B122" s="150"/>
      <c r="C122" s="132"/>
      <c r="D122" s="132"/>
      <c r="E122" s="7" t="s">
        <v>420</v>
      </c>
      <c r="F122" s="132"/>
      <c r="G122" s="136"/>
      <c r="H122" s="163"/>
      <c r="I122" s="136"/>
      <c r="J122" s="136"/>
      <c r="K122" s="136"/>
      <c r="L122" s="136"/>
      <c r="M122" s="141"/>
      <c r="N122" s="141"/>
      <c r="O122" s="141"/>
      <c r="P122" s="12">
        <v>796</v>
      </c>
      <c r="Q122" s="1" t="s">
        <v>546</v>
      </c>
      <c r="R122" s="52">
        <v>65</v>
      </c>
      <c r="S122" s="53">
        <v>291.071</v>
      </c>
      <c r="T122" s="33">
        <f t="shared" si="5"/>
        <v>18919.615</v>
      </c>
      <c r="U122" s="15">
        <f t="shared" si="4"/>
        <v>21189.968800000002</v>
      </c>
      <c r="V122" s="190"/>
      <c r="W122" s="190"/>
      <c r="X122" s="132"/>
      <c r="Y122" s="34"/>
      <c r="Z122" s="35"/>
      <c r="AA122" s="20"/>
      <c r="AB122" s="20"/>
    </row>
    <row r="123" spans="1:28" s="2" customFormat="1" ht="32.25" customHeight="1">
      <c r="A123" s="132"/>
      <c r="B123" s="150"/>
      <c r="C123" s="132"/>
      <c r="D123" s="132"/>
      <c r="E123" s="7" t="s">
        <v>421</v>
      </c>
      <c r="F123" s="132"/>
      <c r="G123" s="136"/>
      <c r="H123" s="163"/>
      <c r="I123" s="136"/>
      <c r="J123" s="136"/>
      <c r="K123" s="136"/>
      <c r="L123" s="136"/>
      <c r="M123" s="141"/>
      <c r="N123" s="141"/>
      <c r="O123" s="141"/>
      <c r="P123" s="12">
        <v>5111</v>
      </c>
      <c r="Q123" s="1" t="s">
        <v>908</v>
      </c>
      <c r="R123" s="52">
        <v>200</v>
      </c>
      <c r="S123" s="53">
        <v>6.25</v>
      </c>
      <c r="T123" s="33">
        <f t="shared" si="5"/>
        <v>1250</v>
      </c>
      <c r="U123" s="15">
        <f t="shared" si="4"/>
        <v>1400.0000000000002</v>
      </c>
      <c r="V123" s="190"/>
      <c r="W123" s="190"/>
      <c r="X123" s="132"/>
      <c r="Y123" s="34"/>
      <c r="Z123" s="35"/>
      <c r="AA123" s="20"/>
      <c r="AB123" s="20"/>
    </row>
    <row r="124" spans="1:28" s="2" customFormat="1" ht="32.25" customHeight="1">
      <c r="A124" s="132"/>
      <c r="B124" s="150"/>
      <c r="C124" s="132"/>
      <c r="D124" s="132"/>
      <c r="E124" s="7" t="s">
        <v>422</v>
      </c>
      <c r="F124" s="132"/>
      <c r="G124" s="136"/>
      <c r="H124" s="163"/>
      <c r="I124" s="136"/>
      <c r="J124" s="136"/>
      <c r="K124" s="136"/>
      <c r="L124" s="136"/>
      <c r="M124" s="141"/>
      <c r="N124" s="141"/>
      <c r="O124" s="141"/>
      <c r="P124" s="12">
        <v>5111</v>
      </c>
      <c r="Q124" s="1" t="s">
        <v>908</v>
      </c>
      <c r="R124" s="52">
        <v>200</v>
      </c>
      <c r="S124" s="53">
        <v>7.142</v>
      </c>
      <c r="T124" s="33">
        <f t="shared" si="5"/>
        <v>1428.4</v>
      </c>
      <c r="U124" s="15">
        <f t="shared" si="4"/>
        <v>1599.8080000000002</v>
      </c>
      <c r="V124" s="190"/>
      <c r="W124" s="190"/>
      <c r="X124" s="132"/>
      <c r="Y124" s="34"/>
      <c r="Z124" s="35"/>
      <c r="AA124" s="20"/>
      <c r="AB124" s="20"/>
    </row>
    <row r="125" spans="1:28" s="2" customFormat="1" ht="32.25" customHeight="1">
      <c r="A125" s="132"/>
      <c r="B125" s="150"/>
      <c r="C125" s="132"/>
      <c r="D125" s="132"/>
      <c r="E125" s="7" t="s">
        <v>423</v>
      </c>
      <c r="F125" s="132"/>
      <c r="G125" s="136"/>
      <c r="H125" s="163"/>
      <c r="I125" s="136"/>
      <c r="J125" s="136"/>
      <c r="K125" s="136"/>
      <c r="L125" s="136"/>
      <c r="M125" s="141"/>
      <c r="N125" s="141"/>
      <c r="O125" s="141"/>
      <c r="P125" s="12">
        <v>5111</v>
      </c>
      <c r="Q125" s="1" t="s">
        <v>908</v>
      </c>
      <c r="R125" s="52">
        <v>200</v>
      </c>
      <c r="S125" s="53">
        <v>12.5</v>
      </c>
      <c r="T125" s="33">
        <f t="shared" si="5"/>
        <v>2500</v>
      </c>
      <c r="U125" s="15">
        <f t="shared" si="4"/>
        <v>2800.0000000000005</v>
      </c>
      <c r="V125" s="190"/>
      <c r="W125" s="190"/>
      <c r="X125" s="132"/>
      <c r="Y125" s="34"/>
      <c r="Z125" s="35"/>
      <c r="AA125" s="20"/>
      <c r="AB125" s="20"/>
    </row>
    <row r="126" spans="1:28" s="2" customFormat="1" ht="32.25" customHeight="1">
      <c r="A126" s="132"/>
      <c r="B126" s="150"/>
      <c r="C126" s="132"/>
      <c r="D126" s="132"/>
      <c r="E126" s="7" t="s">
        <v>424</v>
      </c>
      <c r="F126" s="132"/>
      <c r="G126" s="136"/>
      <c r="H126" s="163"/>
      <c r="I126" s="136"/>
      <c r="J126" s="136"/>
      <c r="K126" s="136"/>
      <c r="L126" s="136"/>
      <c r="M126" s="141"/>
      <c r="N126" s="141"/>
      <c r="O126" s="141"/>
      <c r="P126" s="12">
        <v>5111</v>
      </c>
      <c r="Q126" s="1" t="s">
        <v>908</v>
      </c>
      <c r="R126" s="52">
        <v>100</v>
      </c>
      <c r="S126" s="53">
        <v>15.178</v>
      </c>
      <c r="T126" s="33">
        <f t="shared" si="5"/>
        <v>1517.8000000000002</v>
      </c>
      <c r="U126" s="15">
        <f t="shared" si="4"/>
        <v>1699.9360000000004</v>
      </c>
      <c r="V126" s="190"/>
      <c r="W126" s="190"/>
      <c r="X126" s="132"/>
      <c r="Y126" s="34"/>
      <c r="Z126" s="35"/>
      <c r="AA126" s="20"/>
      <c r="AB126" s="20"/>
    </row>
    <row r="127" spans="1:28" s="2" customFormat="1" ht="32.25" customHeight="1">
      <c r="A127" s="132"/>
      <c r="B127" s="150"/>
      <c r="C127" s="132"/>
      <c r="D127" s="132"/>
      <c r="E127" s="7" t="s">
        <v>425</v>
      </c>
      <c r="F127" s="132"/>
      <c r="G127" s="136"/>
      <c r="H127" s="163"/>
      <c r="I127" s="136"/>
      <c r="J127" s="136"/>
      <c r="K127" s="136"/>
      <c r="L127" s="136"/>
      <c r="M127" s="141"/>
      <c r="N127" s="141"/>
      <c r="O127" s="141"/>
      <c r="P127" s="12">
        <v>5111</v>
      </c>
      <c r="Q127" s="1" t="s">
        <v>908</v>
      </c>
      <c r="R127" s="52">
        <v>100</v>
      </c>
      <c r="S127" s="53">
        <v>16.964</v>
      </c>
      <c r="T127" s="33">
        <f t="shared" si="5"/>
        <v>1696.3999999999999</v>
      </c>
      <c r="U127" s="15">
        <f t="shared" si="4"/>
        <v>1899.968</v>
      </c>
      <c r="V127" s="190"/>
      <c r="W127" s="190"/>
      <c r="X127" s="132"/>
      <c r="Y127" s="34"/>
      <c r="Z127" s="35"/>
      <c r="AA127" s="20"/>
      <c r="AB127" s="20"/>
    </row>
    <row r="128" spans="1:28" s="2" customFormat="1" ht="32.25" customHeight="1">
      <c r="A128" s="132"/>
      <c r="B128" s="150"/>
      <c r="C128" s="132"/>
      <c r="D128" s="132"/>
      <c r="E128" s="7" t="s">
        <v>551</v>
      </c>
      <c r="F128" s="132"/>
      <c r="G128" s="136"/>
      <c r="H128" s="163"/>
      <c r="I128" s="136"/>
      <c r="J128" s="136"/>
      <c r="K128" s="136"/>
      <c r="L128" s="136"/>
      <c r="M128" s="141"/>
      <c r="N128" s="141"/>
      <c r="O128" s="141"/>
      <c r="P128" s="12">
        <v>796</v>
      </c>
      <c r="Q128" s="1" t="s">
        <v>546</v>
      </c>
      <c r="R128" s="52">
        <v>260</v>
      </c>
      <c r="S128" s="53">
        <v>21.428</v>
      </c>
      <c r="T128" s="33">
        <f t="shared" si="5"/>
        <v>5571.280000000001</v>
      </c>
      <c r="U128" s="15">
        <f t="shared" si="4"/>
        <v>6239.833600000002</v>
      </c>
      <c r="V128" s="190"/>
      <c r="W128" s="190"/>
      <c r="X128" s="132"/>
      <c r="Y128" s="34"/>
      <c r="Z128" s="35"/>
      <c r="AA128" s="20"/>
      <c r="AB128" s="20"/>
    </row>
    <row r="129" spans="1:28" s="2" customFormat="1" ht="32.25" customHeight="1">
      <c r="A129" s="132"/>
      <c r="B129" s="150"/>
      <c r="C129" s="132"/>
      <c r="D129" s="132"/>
      <c r="E129" s="7" t="s">
        <v>426</v>
      </c>
      <c r="F129" s="132"/>
      <c r="G129" s="136"/>
      <c r="H129" s="163"/>
      <c r="I129" s="136"/>
      <c r="J129" s="136"/>
      <c r="K129" s="136"/>
      <c r="L129" s="136"/>
      <c r="M129" s="141"/>
      <c r="N129" s="141"/>
      <c r="O129" s="141"/>
      <c r="P129" s="12">
        <v>796</v>
      </c>
      <c r="Q129" s="1" t="s">
        <v>546</v>
      </c>
      <c r="R129" s="52">
        <v>260</v>
      </c>
      <c r="S129" s="53">
        <v>178.571</v>
      </c>
      <c r="T129" s="33">
        <f t="shared" si="5"/>
        <v>46428.46</v>
      </c>
      <c r="U129" s="15">
        <f t="shared" si="4"/>
        <v>51999.8752</v>
      </c>
      <c r="V129" s="190"/>
      <c r="W129" s="190"/>
      <c r="X129" s="132"/>
      <c r="Y129" s="34"/>
      <c r="Z129" s="35"/>
      <c r="AA129" s="20"/>
      <c r="AB129" s="20"/>
    </row>
    <row r="130" spans="1:28" s="2" customFormat="1" ht="32.25" customHeight="1">
      <c r="A130" s="132"/>
      <c r="B130" s="150"/>
      <c r="C130" s="132"/>
      <c r="D130" s="132"/>
      <c r="E130" s="7" t="s">
        <v>427</v>
      </c>
      <c r="F130" s="132"/>
      <c r="G130" s="136"/>
      <c r="H130" s="163"/>
      <c r="I130" s="136"/>
      <c r="J130" s="136"/>
      <c r="K130" s="136"/>
      <c r="L130" s="136"/>
      <c r="M130" s="141"/>
      <c r="N130" s="141"/>
      <c r="O130" s="141"/>
      <c r="P130" s="12">
        <v>796</v>
      </c>
      <c r="Q130" s="1" t="s">
        <v>546</v>
      </c>
      <c r="R130" s="52">
        <v>32</v>
      </c>
      <c r="S130" s="53">
        <v>81.25</v>
      </c>
      <c r="T130" s="33">
        <f t="shared" si="5"/>
        <v>2600</v>
      </c>
      <c r="U130" s="15">
        <f t="shared" si="4"/>
        <v>2912.0000000000005</v>
      </c>
      <c r="V130" s="190"/>
      <c r="W130" s="190"/>
      <c r="X130" s="132"/>
      <c r="Y130" s="34"/>
      <c r="Z130" s="35"/>
      <c r="AA130" s="20"/>
      <c r="AB130" s="20"/>
    </row>
    <row r="131" spans="1:28" s="2" customFormat="1" ht="32.25" customHeight="1">
      <c r="A131" s="132"/>
      <c r="B131" s="150"/>
      <c r="C131" s="132"/>
      <c r="D131" s="132"/>
      <c r="E131" s="7" t="s">
        <v>428</v>
      </c>
      <c r="F131" s="132"/>
      <c r="G131" s="136"/>
      <c r="H131" s="163"/>
      <c r="I131" s="136"/>
      <c r="J131" s="136"/>
      <c r="K131" s="136"/>
      <c r="L131" s="136"/>
      <c r="M131" s="141"/>
      <c r="N131" s="141"/>
      <c r="O131" s="141"/>
      <c r="P131" s="12">
        <v>796</v>
      </c>
      <c r="Q131" s="1" t="s">
        <v>546</v>
      </c>
      <c r="R131" s="52">
        <v>32</v>
      </c>
      <c r="S131" s="53">
        <v>40.178</v>
      </c>
      <c r="T131" s="33">
        <f t="shared" si="5"/>
        <v>1285.696</v>
      </c>
      <c r="U131" s="15">
        <f t="shared" si="4"/>
        <v>1439.97952</v>
      </c>
      <c r="V131" s="190"/>
      <c r="W131" s="190"/>
      <c r="X131" s="132"/>
      <c r="Y131" s="34"/>
      <c r="Z131" s="35"/>
      <c r="AA131" s="20"/>
      <c r="AB131" s="20"/>
    </row>
    <row r="132" spans="1:28" s="2" customFormat="1" ht="32.25" customHeight="1">
      <c r="A132" s="132"/>
      <c r="B132" s="150"/>
      <c r="C132" s="132"/>
      <c r="D132" s="132"/>
      <c r="E132" s="7" t="s">
        <v>429</v>
      </c>
      <c r="F132" s="132"/>
      <c r="G132" s="136"/>
      <c r="H132" s="163"/>
      <c r="I132" s="136"/>
      <c r="J132" s="136"/>
      <c r="K132" s="136"/>
      <c r="L132" s="136"/>
      <c r="M132" s="141"/>
      <c r="N132" s="141"/>
      <c r="O132" s="141"/>
      <c r="P132" s="12">
        <v>796</v>
      </c>
      <c r="Q132" s="1" t="s">
        <v>546</v>
      </c>
      <c r="R132" s="52">
        <v>15</v>
      </c>
      <c r="S132" s="53">
        <v>2232.142</v>
      </c>
      <c r="T132" s="33">
        <f t="shared" si="5"/>
        <v>33482.13</v>
      </c>
      <c r="U132" s="15">
        <f t="shared" si="4"/>
        <v>37499.9856</v>
      </c>
      <c r="V132" s="190"/>
      <c r="W132" s="190"/>
      <c r="X132" s="132"/>
      <c r="Y132" s="34"/>
      <c r="Z132" s="35"/>
      <c r="AA132" s="20"/>
      <c r="AB132" s="20"/>
    </row>
    <row r="133" spans="1:28" s="2" customFormat="1" ht="32.25" customHeight="1">
      <c r="A133" s="132"/>
      <c r="B133" s="150"/>
      <c r="C133" s="132"/>
      <c r="D133" s="132"/>
      <c r="E133" s="7" t="s">
        <v>552</v>
      </c>
      <c r="F133" s="132"/>
      <c r="G133" s="136"/>
      <c r="H133" s="163"/>
      <c r="I133" s="136"/>
      <c r="J133" s="136"/>
      <c r="K133" s="136"/>
      <c r="L133" s="136"/>
      <c r="M133" s="141"/>
      <c r="N133" s="141"/>
      <c r="O133" s="141"/>
      <c r="P133" s="12">
        <v>796</v>
      </c>
      <c r="Q133" s="1" t="s">
        <v>546</v>
      </c>
      <c r="R133" s="52">
        <v>260</v>
      </c>
      <c r="S133" s="52">
        <v>171.428</v>
      </c>
      <c r="T133" s="33">
        <f t="shared" si="5"/>
        <v>44571.28</v>
      </c>
      <c r="U133" s="15">
        <f t="shared" si="4"/>
        <v>49919.833600000005</v>
      </c>
      <c r="V133" s="190"/>
      <c r="W133" s="190"/>
      <c r="X133" s="132"/>
      <c r="Y133" s="34"/>
      <c r="Z133" s="35"/>
      <c r="AA133" s="20"/>
      <c r="AB133" s="20"/>
    </row>
    <row r="134" spans="1:28" s="2" customFormat="1" ht="32.25" customHeight="1">
      <c r="A134" s="132"/>
      <c r="B134" s="150"/>
      <c r="C134" s="132"/>
      <c r="D134" s="132"/>
      <c r="E134" s="7" t="s">
        <v>430</v>
      </c>
      <c r="F134" s="132"/>
      <c r="G134" s="136"/>
      <c r="H134" s="163"/>
      <c r="I134" s="136"/>
      <c r="J134" s="136"/>
      <c r="K134" s="136"/>
      <c r="L134" s="136"/>
      <c r="M134" s="141"/>
      <c r="N134" s="141"/>
      <c r="O134" s="141"/>
      <c r="P134" s="12">
        <v>796</v>
      </c>
      <c r="Q134" s="1" t="s">
        <v>546</v>
      </c>
      <c r="R134" s="52">
        <v>50</v>
      </c>
      <c r="S134" s="52">
        <v>892.857</v>
      </c>
      <c r="T134" s="33">
        <f t="shared" si="5"/>
        <v>44642.85</v>
      </c>
      <c r="U134" s="15">
        <f t="shared" si="4"/>
        <v>49999.992000000006</v>
      </c>
      <c r="V134" s="190"/>
      <c r="W134" s="190"/>
      <c r="X134" s="132"/>
      <c r="Y134" s="34"/>
      <c r="Z134" s="35"/>
      <c r="AA134" s="20"/>
      <c r="AB134" s="20"/>
    </row>
    <row r="135" spans="1:28" s="2" customFormat="1" ht="32.25" customHeight="1">
      <c r="A135" s="132"/>
      <c r="B135" s="150"/>
      <c r="C135" s="132"/>
      <c r="D135" s="132"/>
      <c r="E135" s="7" t="s">
        <v>431</v>
      </c>
      <c r="F135" s="132"/>
      <c r="G135" s="136"/>
      <c r="H135" s="163"/>
      <c r="I135" s="136"/>
      <c r="J135" s="136"/>
      <c r="K135" s="136"/>
      <c r="L135" s="136"/>
      <c r="M135" s="141"/>
      <c r="N135" s="141"/>
      <c r="O135" s="141"/>
      <c r="P135" s="12">
        <v>796</v>
      </c>
      <c r="Q135" s="1" t="s">
        <v>546</v>
      </c>
      <c r="R135" s="52">
        <v>130</v>
      </c>
      <c r="S135" s="53">
        <v>166.071</v>
      </c>
      <c r="T135" s="33">
        <f t="shared" si="5"/>
        <v>21589.23</v>
      </c>
      <c r="U135" s="15">
        <f t="shared" si="4"/>
        <v>24179.9376</v>
      </c>
      <c r="V135" s="190"/>
      <c r="W135" s="190"/>
      <c r="X135" s="132"/>
      <c r="Y135" s="34"/>
      <c r="Z135" s="35"/>
      <c r="AA135" s="20"/>
      <c r="AB135" s="20"/>
    </row>
    <row r="136" spans="1:28" s="2" customFormat="1" ht="32.25" customHeight="1">
      <c r="A136" s="132"/>
      <c r="B136" s="150"/>
      <c r="C136" s="132"/>
      <c r="D136" s="132"/>
      <c r="E136" s="7" t="s">
        <v>432</v>
      </c>
      <c r="F136" s="132"/>
      <c r="G136" s="136"/>
      <c r="H136" s="163"/>
      <c r="I136" s="136"/>
      <c r="J136" s="136"/>
      <c r="K136" s="136"/>
      <c r="L136" s="136"/>
      <c r="M136" s="141"/>
      <c r="N136" s="141"/>
      <c r="O136" s="141"/>
      <c r="P136" s="12">
        <v>796</v>
      </c>
      <c r="Q136" s="1" t="s">
        <v>546</v>
      </c>
      <c r="R136" s="52">
        <v>130</v>
      </c>
      <c r="S136" s="53">
        <v>207.142</v>
      </c>
      <c r="T136" s="33">
        <f t="shared" si="5"/>
        <v>26928.46</v>
      </c>
      <c r="U136" s="15">
        <f t="shared" si="4"/>
        <v>30159.875200000002</v>
      </c>
      <c r="V136" s="190"/>
      <c r="W136" s="190"/>
      <c r="X136" s="132"/>
      <c r="Y136" s="34"/>
      <c r="Z136" s="35"/>
      <c r="AA136" s="20"/>
      <c r="AB136" s="20"/>
    </row>
    <row r="137" spans="1:28" s="2" customFormat="1" ht="32.25" customHeight="1">
      <c r="A137" s="132"/>
      <c r="B137" s="150"/>
      <c r="C137" s="132"/>
      <c r="D137" s="132"/>
      <c r="E137" s="7" t="s">
        <v>433</v>
      </c>
      <c r="F137" s="132"/>
      <c r="G137" s="136"/>
      <c r="H137" s="163"/>
      <c r="I137" s="136"/>
      <c r="J137" s="136"/>
      <c r="K137" s="136"/>
      <c r="L137" s="136"/>
      <c r="M137" s="141"/>
      <c r="N137" s="141"/>
      <c r="O137" s="141"/>
      <c r="P137" s="12">
        <v>796</v>
      </c>
      <c r="Q137" s="1" t="s">
        <v>546</v>
      </c>
      <c r="R137" s="52">
        <v>130</v>
      </c>
      <c r="S137" s="53">
        <v>274.107</v>
      </c>
      <c r="T137" s="33">
        <f t="shared" si="5"/>
        <v>35633.91</v>
      </c>
      <c r="U137" s="15">
        <f t="shared" si="4"/>
        <v>39909.97920000001</v>
      </c>
      <c r="V137" s="190"/>
      <c r="W137" s="190"/>
      <c r="X137" s="132"/>
      <c r="Y137" s="34"/>
      <c r="Z137" s="35"/>
      <c r="AA137" s="20"/>
      <c r="AB137" s="20"/>
    </row>
    <row r="138" spans="1:28" s="2" customFormat="1" ht="32.25" customHeight="1">
      <c r="A138" s="132"/>
      <c r="B138" s="150"/>
      <c r="C138" s="132"/>
      <c r="D138" s="132"/>
      <c r="E138" s="7" t="s">
        <v>434</v>
      </c>
      <c r="F138" s="132"/>
      <c r="G138" s="136"/>
      <c r="H138" s="163"/>
      <c r="I138" s="136"/>
      <c r="J138" s="136"/>
      <c r="K138" s="136"/>
      <c r="L138" s="136"/>
      <c r="M138" s="141"/>
      <c r="N138" s="141"/>
      <c r="O138" s="141"/>
      <c r="P138" s="12">
        <v>796</v>
      </c>
      <c r="Q138" s="1" t="s">
        <v>546</v>
      </c>
      <c r="R138" s="52">
        <v>65</v>
      </c>
      <c r="S138" s="53">
        <v>17.857</v>
      </c>
      <c r="T138" s="33">
        <f t="shared" si="5"/>
        <v>1160.705</v>
      </c>
      <c r="U138" s="15">
        <f t="shared" si="4"/>
        <v>1299.9896</v>
      </c>
      <c r="V138" s="190"/>
      <c r="W138" s="190"/>
      <c r="X138" s="132"/>
      <c r="Y138" s="34"/>
      <c r="Z138" s="35"/>
      <c r="AA138" s="20"/>
      <c r="AB138" s="20"/>
    </row>
    <row r="139" spans="1:28" s="2" customFormat="1" ht="32.25" customHeight="1">
      <c r="A139" s="132"/>
      <c r="B139" s="150"/>
      <c r="C139" s="132"/>
      <c r="D139" s="132"/>
      <c r="E139" s="7" t="s">
        <v>544</v>
      </c>
      <c r="F139" s="132"/>
      <c r="G139" s="136"/>
      <c r="H139" s="163"/>
      <c r="I139" s="136"/>
      <c r="J139" s="136"/>
      <c r="K139" s="136"/>
      <c r="L139" s="136"/>
      <c r="M139" s="141"/>
      <c r="N139" s="141"/>
      <c r="O139" s="141"/>
      <c r="P139" s="12">
        <v>5111</v>
      </c>
      <c r="Q139" s="1" t="s">
        <v>908</v>
      </c>
      <c r="R139" s="52">
        <v>20</v>
      </c>
      <c r="S139" s="53">
        <v>1071.428</v>
      </c>
      <c r="T139" s="33">
        <f t="shared" si="5"/>
        <v>21428.56</v>
      </c>
      <c r="U139" s="15">
        <f t="shared" si="4"/>
        <v>23999.987200000003</v>
      </c>
      <c r="V139" s="190"/>
      <c r="W139" s="190"/>
      <c r="X139" s="132"/>
      <c r="Y139" s="34"/>
      <c r="Z139" s="35"/>
      <c r="AA139" s="20"/>
      <c r="AB139" s="20"/>
    </row>
    <row r="140" spans="1:28" s="2" customFormat="1" ht="32.25" customHeight="1">
      <c r="A140" s="132"/>
      <c r="B140" s="150"/>
      <c r="C140" s="132"/>
      <c r="D140" s="132"/>
      <c r="E140" s="7" t="s">
        <v>435</v>
      </c>
      <c r="F140" s="132"/>
      <c r="G140" s="136"/>
      <c r="H140" s="163"/>
      <c r="I140" s="136"/>
      <c r="J140" s="136"/>
      <c r="K140" s="136"/>
      <c r="L140" s="136"/>
      <c r="M140" s="141"/>
      <c r="N140" s="141"/>
      <c r="O140" s="141"/>
      <c r="P140" s="12">
        <v>796</v>
      </c>
      <c r="Q140" s="1" t="s">
        <v>546</v>
      </c>
      <c r="R140" s="52">
        <v>65</v>
      </c>
      <c r="S140" s="53">
        <v>44.642</v>
      </c>
      <c r="T140" s="33">
        <f t="shared" si="5"/>
        <v>2901.73</v>
      </c>
      <c r="U140" s="15">
        <f t="shared" si="4"/>
        <v>3249.9376</v>
      </c>
      <c r="V140" s="190"/>
      <c r="W140" s="190"/>
      <c r="X140" s="132"/>
      <c r="Y140" s="34"/>
      <c r="Z140" s="35"/>
      <c r="AA140" s="20"/>
      <c r="AB140" s="20"/>
    </row>
    <row r="141" spans="1:28" s="2" customFormat="1" ht="32.25" customHeight="1">
      <c r="A141" s="132"/>
      <c r="B141" s="150"/>
      <c r="C141" s="132"/>
      <c r="D141" s="132"/>
      <c r="E141" s="7" t="s">
        <v>436</v>
      </c>
      <c r="F141" s="132"/>
      <c r="G141" s="136"/>
      <c r="H141" s="163"/>
      <c r="I141" s="136"/>
      <c r="J141" s="136"/>
      <c r="K141" s="136"/>
      <c r="L141" s="136"/>
      <c r="M141" s="141"/>
      <c r="N141" s="141"/>
      <c r="O141" s="141"/>
      <c r="P141" s="12">
        <v>796</v>
      </c>
      <c r="Q141" s="1" t="s">
        <v>546</v>
      </c>
      <c r="R141" s="52">
        <v>600</v>
      </c>
      <c r="S141" s="53">
        <v>306.25</v>
      </c>
      <c r="T141" s="33">
        <f t="shared" si="5"/>
        <v>183750</v>
      </c>
      <c r="U141" s="15">
        <f t="shared" si="4"/>
        <v>205800.00000000003</v>
      </c>
      <c r="V141" s="190"/>
      <c r="W141" s="190"/>
      <c r="X141" s="132"/>
      <c r="Y141" s="34"/>
      <c r="Z141" s="35"/>
      <c r="AA141" s="20"/>
      <c r="AB141" s="20"/>
    </row>
    <row r="142" spans="1:28" s="2" customFormat="1" ht="32.25" customHeight="1">
      <c r="A142" s="132"/>
      <c r="B142" s="150"/>
      <c r="C142" s="132"/>
      <c r="D142" s="132"/>
      <c r="E142" s="7" t="s">
        <v>437</v>
      </c>
      <c r="F142" s="132"/>
      <c r="G142" s="136"/>
      <c r="H142" s="163"/>
      <c r="I142" s="136"/>
      <c r="J142" s="136"/>
      <c r="K142" s="136"/>
      <c r="L142" s="136"/>
      <c r="M142" s="141"/>
      <c r="N142" s="141"/>
      <c r="O142" s="141"/>
      <c r="P142" s="12">
        <v>796</v>
      </c>
      <c r="Q142" s="1" t="s">
        <v>546</v>
      </c>
      <c r="R142" s="52">
        <v>450</v>
      </c>
      <c r="S142" s="53">
        <v>324.107</v>
      </c>
      <c r="T142" s="33">
        <f t="shared" si="5"/>
        <v>145848.15000000002</v>
      </c>
      <c r="U142" s="15">
        <f t="shared" si="4"/>
        <v>163349.92800000004</v>
      </c>
      <c r="V142" s="190"/>
      <c r="W142" s="190"/>
      <c r="X142" s="132"/>
      <c r="Y142" s="34"/>
      <c r="Z142" s="35"/>
      <c r="AA142" s="20"/>
      <c r="AB142" s="20"/>
    </row>
    <row r="143" spans="1:28" s="2" customFormat="1" ht="32.25" customHeight="1">
      <c r="A143" s="132"/>
      <c r="B143" s="150"/>
      <c r="C143" s="132"/>
      <c r="D143" s="132"/>
      <c r="E143" s="7" t="s">
        <v>438</v>
      </c>
      <c r="F143" s="132"/>
      <c r="G143" s="136"/>
      <c r="H143" s="163"/>
      <c r="I143" s="136"/>
      <c r="J143" s="136"/>
      <c r="K143" s="136"/>
      <c r="L143" s="136"/>
      <c r="M143" s="141"/>
      <c r="N143" s="141"/>
      <c r="O143" s="141"/>
      <c r="P143" s="12">
        <v>796</v>
      </c>
      <c r="Q143" s="1" t="s">
        <v>546</v>
      </c>
      <c r="R143" s="52">
        <v>100</v>
      </c>
      <c r="S143" s="53">
        <v>24.107</v>
      </c>
      <c r="T143" s="33">
        <f t="shared" si="5"/>
        <v>2410.7</v>
      </c>
      <c r="U143" s="15">
        <f t="shared" si="4"/>
        <v>2699.984</v>
      </c>
      <c r="V143" s="190"/>
      <c r="W143" s="190"/>
      <c r="X143" s="132"/>
      <c r="Y143" s="34"/>
      <c r="Z143" s="35"/>
      <c r="AA143" s="20"/>
      <c r="AB143" s="20"/>
    </row>
    <row r="144" spans="1:28" s="2" customFormat="1" ht="32.25" customHeight="1">
      <c r="A144" s="132"/>
      <c r="B144" s="150"/>
      <c r="C144" s="132"/>
      <c r="D144" s="132"/>
      <c r="E144" s="7" t="s">
        <v>439</v>
      </c>
      <c r="F144" s="132"/>
      <c r="G144" s="136"/>
      <c r="H144" s="163"/>
      <c r="I144" s="136"/>
      <c r="J144" s="136"/>
      <c r="K144" s="136"/>
      <c r="L144" s="136"/>
      <c r="M144" s="141"/>
      <c r="N144" s="141"/>
      <c r="O144" s="141"/>
      <c r="P144" s="12">
        <v>796</v>
      </c>
      <c r="Q144" s="1" t="s">
        <v>546</v>
      </c>
      <c r="R144" s="52">
        <v>100</v>
      </c>
      <c r="S144" s="53">
        <v>8.928</v>
      </c>
      <c r="T144" s="33">
        <f t="shared" si="5"/>
        <v>892.8000000000001</v>
      </c>
      <c r="U144" s="15">
        <f t="shared" si="4"/>
        <v>999.9360000000001</v>
      </c>
      <c r="V144" s="190"/>
      <c r="W144" s="190"/>
      <c r="X144" s="132"/>
      <c r="Y144" s="34"/>
      <c r="Z144" s="35"/>
      <c r="AA144" s="20"/>
      <c r="AB144" s="20"/>
    </row>
    <row r="145" spans="1:28" s="2" customFormat="1" ht="32.25" customHeight="1">
      <c r="A145" s="132"/>
      <c r="B145" s="150"/>
      <c r="C145" s="132"/>
      <c r="D145" s="132"/>
      <c r="E145" s="7" t="s">
        <v>440</v>
      </c>
      <c r="F145" s="132"/>
      <c r="G145" s="136"/>
      <c r="H145" s="163"/>
      <c r="I145" s="136"/>
      <c r="J145" s="136"/>
      <c r="K145" s="136"/>
      <c r="L145" s="136"/>
      <c r="M145" s="141"/>
      <c r="N145" s="141"/>
      <c r="O145" s="141"/>
      <c r="P145" s="12">
        <v>796</v>
      </c>
      <c r="Q145" s="1" t="s">
        <v>546</v>
      </c>
      <c r="R145" s="52">
        <v>200</v>
      </c>
      <c r="S145" s="53">
        <v>6.25</v>
      </c>
      <c r="T145" s="33">
        <f t="shared" si="5"/>
        <v>1250</v>
      </c>
      <c r="U145" s="15">
        <f t="shared" si="4"/>
        <v>1400.0000000000002</v>
      </c>
      <c r="V145" s="190"/>
      <c r="W145" s="190"/>
      <c r="X145" s="132"/>
      <c r="Y145" s="34"/>
      <c r="Z145" s="35"/>
      <c r="AA145" s="20"/>
      <c r="AB145" s="20"/>
    </row>
    <row r="146" spans="1:28" s="2" customFormat="1" ht="32.25" customHeight="1">
      <c r="A146" s="132"/>
      <c r="B146" s="150"/>
      <c r="C146" s="132"/>
      <c r="D146" s="132"/>
      <c r="E146" s="7" t="s">
        <v>441</v>
      </c>
      <c r="F146" s="132"/>
      <c r="G146" s="136"/>
      <c r="H146" s="163"/>
      <c r="I146" s="136"/>
      <c r="J146" s="136"/>
      <c r="K146" s="136"/>
      <c r="L146" s="136"/>
      <c r="M146" s="141"/>
      <c r="N146" s="141"/>
      <c r="O146" s="141"/>
      <c r="P146" s="12">
        <v>796</v>
      </c>
      <c r="Q146" s="1" t="s">
        <v>546</v>
      </c>
      <c r="R146" s="52">
        <v>260</v>
      </c>
      <c r="S146" s="52">
        <v>42.857</v>
      </c>
      <c r="T146" s="33">
        <f t="shared" si="5"/>
        <v>11142.82</v>
      </c>
      <c r="U146" s="15">
        <f t="shared" si="4"/>
        <v>12479.958400000001</v>
      </c>
      <c r="V146" s="190"/>
      <c r="W146" s="190"/>
      <c r="X146" s="132"/>
      <c r="Y146" s="34"/>
      <c r="Z146" s="35"/>
      <c r="AA146" s="20"/>
      <c r="AB146" s="20"/>
    </row>
    <row r="147" spans="1:28" s="2" customFormat="1" ht="32.25" customHeight="1">
      <c r="A147" s="132"/>
      <c r="B147" s="150"/>
      <c r="C147" s="132"/>
      <c r="D147" s="132"/>
      <c r="E147" s="7" t="s">
        <v>442</v>
      </c>
      <c r="F147" s="132"/>
      <c r="G147" s="136"/>
      <c r="H147" s="163"/>
      <c r="I147" s="136"/>
      <c r="J147" s="136"/>
      <c r="K147" s="136"/>
      <c r="L147" s="136"/>
      <c r="M147" s="141"/>
      <c r="N147" s="141"/>
      <c r="O147" s="141"/>
      <c r="P147" s="12">
        <v>796</v>
      </c>
      <c r="Q147" s="1" t="s">
        <v>546</v>
      </c>
      <c r="R147" s="52">
        <v>20</v>
      </c>
      <c r="S147" s="53">
        <v>1617.857</v>
      </c>
      <c r="T147" s="33">
        <f t="shared" si="5"/>
        <v>32357.14</v>
      </c>
      <c r="U147" s="15">
        <f t="shared" si="4"/>
        <v>36239.9968</v>
      </c>
      <c r="V147" s="190"/>
      <c r="W147" s="190"/>
      <c r="X147" s="132"/>
      <c r="Y147" s="34"/>
      <c r="Z147" s="35"/>
      <c r="AA147" s="20"/>
      <c r="AB147" s="20"/>
    </row>
    <row r="148" spans="1:28" s="2" customFormat="1" ht="32.25" customHeight="1">
      <c r="A148" s="132"/>
      <c r="B148" s="150"/>
      <c r="C148" s="132"/>
      <c r="D148" s="132"/>
      <c r="E148" s="7" t="s">
        <v>443</v>
      </c>
      <c r="F148" s="132"/>
      <c r="G148" s="136"/>
      <c r="H148" s="163"/>
      <c r="I148" s="136"/>
      <c r="J148" s="136"/>
      <c r="K148" s="136"/>
      <c r="L148" s="136"/>
      <c r="M148" s="141"/>
      <c r="N148" s="141"/>
      <c r="O148" s="141"/>
      <c r="P148" s="12">
        <v>5111</v>
      </c>
      <c r="Q148" s="1" t="s">
        <v>908</v>
      </c>
      <c r="R148" s="52">
        <v>22</v>
      </c>
      <c r="S148" s="52">
        <v>33.0357</v>
      </c>
      <c r="T148" s="33">
        <f t="shared" si="5"/>
        <v>726.7854</v>
      </c>
      <c r="U148" s="15">
        <f t="shared" si="4"/>
        <v>813.9996480000001</v>
      </c>
      <c r="V148" s="190"/>
      <c r="W148" s="190"/>
      <c r="X148" s="132"/>
      <c r="Y148" s="34"/>
      <c r="Z148" s="35"/>
      <c r="AA148" s="20"/>
      <c r="AB148" s="20"/>
    </row>
    <row r="149" spans="1:28" s="2" customFormat="1" ht="32.25" customHeight="1">
      <c r="A149" s="132"/>
      <c r="B149" s="150"/>
      <c r="C149" s="132"/>
      <c r="D149" s="132"/>
      <c r="E149" s="7" t="s">
        <v>444</v>
      </c>
      <c r="F149" s="132"/>
      <c r="G149" s="136"/>
      <c r="H149" s="163"/>
      <c r="I149" s="136"/>
      <c r="J149" s="136"/>
      <c r="K149" s="136"/>
      <c r="L149" s="136"/>
      <c r="M149" s="141"/>
      <c r="N149" s="141"/>
      <c r="O149" s="141"/>
      <c r="P149" s="12">
        <v>5111</v>
      </c>
      <c r="Q149" s="1" t="s">
        <v>908</v>
      </c>
      <c r="R149" s="52">
        <v>60</v>
      </c>
      <c r="S149" s="53">
        <v>96.428</v>
      </c>
      <c r="T149" s="33">
        <f t="shared" si="5"/>
        <v>5785.68</v>
      </c>
      <c r="U149" s="15">
        <f t="shared" si="4"/>
        <v>6479.9616000000005</v>
      </c>
      <c r="V149" s="190"/>
      <c r="W149" s="190"/>
      <c r="X149" s="132"/>
      <c r="Y149" s="34"/>
      <c r="Z149" s="35"/>
      <c r="AA149" s="20"/>
      <c r="AB149" s="20"/>
    </row>
    <row r="150" spans="1:28" s="2" customFormat="1" ht="32.25" customHeight="1">
      <c r="A150" s="132"/>
      <c r="B150" s="150"/>
      <c r="C150" s="132"/>
      <c r="D150" s="132"/>
      <c r="E150" s="7" t="s">
        <v>445</v>
      </c>
      <c r="F150" s="132"/>
      <c r="G150" s="136"/>
      <c r="H150" s="163"/>
      <c r="I150" s="136"/>
      <c r="J150" s="136"/>
      <c r="K150" s="136"/>
      <c r="L150" s="136"/>
      <c r="M150" s="141"/>
      <c r="N150" s="141"/>
      <c r="O150" s="141"/>
      <c r="P150" s="12">
        <v>796</v>
      </c>
      <c r="Q150" s="1" t="s">
        <v>546</v>
      </c>
      <c r="R150" s="52">
        <v>60</v>
      </c>
      <c r="S150" s="53">
        <v>49.107</v>
      </c>
      <c r="T150" s="33">
        <f t="shared" si="5"/>
        <v>2946.42</v>
      </c>
      <c r="U150" s="15">
        <f aca="true" t="shared" si="6" ref="U150:U213">T150*1.12</f>
        <v>3299.9904000000006</v>
      </c>
      <c r="V150" s="190"/>
      <c r="W150" s="190"/>
      <c r="X150" s="132"/>
      <c r="Y150" s="34"/>
      <c r="Z150" s="35"/>
      <c r="AA150" s="20"/>
      <c r="AB150" s="20"/>
    </row>
    <row r="151" spans="1:28" s="2" customFormat="1" ht="32.25" customHeight="1">
      <c r="A151" s="132"/>
      <c r="B151" s="150"/>
      <c r="C151" s="132"/>
      <c r="D151" s="132"/>
      <c r="E151" s="7" t="s">
        <v>446</v>
      </c>
      <c r="F151" s="132"/>
      <c r="G151" s="136"/>
      <c r="H151" s="163"/>
      <c r="I151" s="136"/>
      <c r="J151" s="136"/>
      <c r="K151" s="136"/>
      <c r="L151" s="136"/>
      <c r="M151" s="141"/>
      <c r="N151" s="141"/>
      <c r="O151" s="141"/>
      <c r="P151" s="12">
        <v>796</v>
      </c>
      <c r="Q151" s="1" t="s">
        <v>546</v>
      </c>
      <c r="R151" s="52">
        <v>8</v>
      </c>
      <c r="S151" s="53">
        <v>20330.357</v>
      </c>
      <c r="T151" s="33">
        <f t="shared" si="5"/>
        <v>162642.856</v>
      </c>
      <c r="U151" s="15">
        <f t="shared" si="6"/>
        <v>182159.99872</v>
      </c>
      <c r="V151" s="190"/>
      <c r="W151" s="190"/>
      <c r="X151" s="132"/>
      <c r="Y151" s="34"/>
      <c r="Z151" s="35"/>
      <c r="AA151" s="20"/>
      <c r="AB151" s="20"/>
    </row>
    <row r="152" spans="1:28" s="2" customFormat="1" ht="32.25" customHeight="1">
      <c r="A152" s="132"/>
      <c r="B152" s="150"/>
      <c r="C152" s="132"/>
      <c r="D152" s="132"/>
      <c r="E152" s="7" t="s">
        <v>447</v>
      </c>
      <c r="F152" s="132"/>
      <c r="G152" s="136"/>
      <c r="H152" s="163"/>
      <c r="I152" s="136"/>
      <c r="J152" s="136"/>
      <c r="K152" s="136"/>
      <c r="L152" s="136"/>
      <c r="M152" s="141"/>
      <c r="N152" s="141"/>
      <c r="O152" s="141"/>
      <c r="P152" s="12">
        <v>796</v>
      </c>
      <c r="Q152" s="1" t="s">
        <v>546</v>
      </c>
      <c r="R152" s="52">
        <v>200</v>
      </c>
      <c r="S152" s="52">
        <v>232.142</v>
      </c>
      <c r="T152" s="33">
        <f t="shared" si="5"/>
        <v>46428.4</v>
      </c>
      <c r="U152" s="15">
        <f t="shared" si="6"/>
        <v>51999.808000000005</v>
      </c>
      <c r="V152" s="190"/>
      <c r="W152" s="190"/>
      <c r="X152" s="132"/>
      <c r="Y152" s="34"/>
      <c r="Z152" s="35"/>
      <c r="AA152" s="20"/>
      <c r="AB152" s="20"/>
    </row>
    <row r="153" spans="1:28" s="2" customFormat="1" ht="32.25" customHeight="1">
      <c r="A153" s="132"/>
      <c r="B153" s="150"/>
      <c r="C153" s="132"/>
      <c r="D153" s="132"/>
      <c r="E153" s="7" t="s">
        <v>798</v>
      </c>
      <c r="F153" s="132"/>
      <c r="G153" s="136"/>
      <c r="H153" s="163"/>
      <c r="I153" s="136"/>
      <c r="J153" s="136"/>
      <c r="K153" s="136"/>
      <c r="L153" s="136"/>
      <c r="M153" s="141"/>
      <c r="N153" s="141"/>
      <c r="O153" s="141"/>
      <c r="P153" s="12">
        <v>796</v>
      </c>
      <c r="Q153" s="1" t="s">
        <v>546</v>
      </c>
      <c r="R153" s="52">
        <v>300</v>
      </c>
      <c r="S153" s="53">
        <v>7.142</v>
      </c>
      <c r="T153" s="33">
        <f t="shared" si="5"/>
        <v>2142.6</v>
      </c>
      <c r="U153" s="15">
        <f t="shared" si="6"/>
        <v>2399.712</v>
      </c>
      <c r="V153" s="190"/>
      <c r="W153" s="190"/>
      <c r="X153" s="132"/>
      <c r="Y153" s="34"/>
      <c r="Z153" s="35"/>
      <c r="AA153" s="20"/>
      <c r="AB153" s="20"/>
    </row>
    <row r="154" spans="1:28" s="2" customFormat="1" ht="32.25" customHeight="1">
      <c r="A154" s="132"/>
      <c r="B154" s="150"/>
      <c r="C154" s="132"/>
      <c r="D154" s="132"/>
      <c r="E154" s="7" t="s">
        <v>799</v>
      </c>
      <c r="F154" s="132"/>
      <c r="G154" s="136"/>
      <c r="H154" s="163"/>
      <c r="I154" s="136"/>
      <c r="J154" s="136"/>
      <c r="K154" s="136"/>
      <c r="L154" s="136"/>
      <c r="M154" s="141"/>
      <c r="N154" s="141"/>
      <c r="O154" s="141"/>
      <c r="P154" s="12">
        <v>796</v>
      </c>
      <c r="Q154" s="1" t="s">
        <v>546</v>
      </c>
      <c r="R154" s="52">
        <v>300</v>
      </c>
      <c r="S154" s="53">
        <v>16.964</v>
      </c>
      <c r="T154" s="33">
        <f t="shared" si="5"/>
        <v>5089.2</v>
      </c>
      <c r="U154" s="15">
        <f t="shared" si="6"/>
        <v>5699.904</v>
      </c>
      <c r="V154" s="190"/>
      <c r="W154" s="190"/>
      <c r="X154" s="132"/>
      <c r="Y154" s="34"/>
      <c r="Z154" s="35"/>
      <c r="AA154" s="20"/>
      <c r="AB154" s="20"/>
    </row>
    <row r="155" spans="1:28" s="2" customFormat="1" ht="32.25" customHeight="1">
      <c r="A155" s="132"/>
      <c r="B155" s="150"/>
      <c r="C155" s="132"/>
      <c r="D155" s="132"/>
      <c r="E155" s="7" t="s">
        <v>800</v>
      </c>
      <c r="F155" s="132"/>
      <c r="G155" s="136"/>
      <c r="H155" s="163"/>
      <c r="I155" s="136"/>
      <c r="J155" s="136"/>
      <c r="K155" s="136"/>
      <c r="L155" s="136"/>
      <c r="M155" s="141"/>
      <c r="N155" s="141"/>
      <c r="O155" s="141"/>
      <c r="P155" s="12">
        <v>796</v>
      </c>
      <c r="Q155" s="1" t="s">
        <v>546</v>
      </c>
      <c r="R155" s="52">
        <v>300</v>
      </c>
      <c r="S155" s="53">
        <v>18.75</v>
      </c>
      <c r="T155" s="33">
        <f t="shared" si="5"/>
        <v>5625</v>
      </c>
      <c r="U155" s="15">
        <f t="shared" si="6"/>
        <v>6300.000000000001</v>
      </c>
      <c r="V155" s="190"/>
      <c r="W155" s="190"/>
      <c r="X155" s="132"/>
      <c r="Y155" s="34"/>
      <c r="Z155" s="35"/>
      <c r="AA155" s="20"/>
      <c r="AB155" s="20"/>
    </row>
    <row r="156" spans="1:28" s="2" customFormat="1" ht="32.25" customHeight="1">
      <c r="A156" s="132"/>
      <c r="B156" s="150"/>
      <c r="C156" s="132"/>
      <c r="D156" s="132"/>
      <c r="E156" s="7" t="s">
        <v>448</v>
      </c>
      <c r="F156" s="132"/>
      <c r="G156" s="136"/>
      <c r="H156" s="163"/>
      <c r="I156" s="136"/>
      <c r="J156" s="136"/>
      <c r="K156" s="136"/>
      <c r="L156" s="136"/>
      <c r="M156" s="141"/>
      <c r="N156" s="141"/>
      <c r="O156" s="141"/>
      <c r="P156" s="12">
        <v>796</v>
      </c>
      <c r="Q156" s="1" t="s">
        <v>546</v>
      </c>
      <c r="R156" s="52">
        <v>300</v>
      </c>
      <c r="S156" s="53">
        <v>25</v>
      </c>
      <c r="T156" s="33">
        <f t="shared" si="5"/>
        <v>7500</v>
      </c>
      <c r="U156" s="15">
        <f t="shared" si="6"/>
        <v>8400</v>
      </c>
      <c r="V156" s="190"/>
      <c r="W156" s="190"/>
      <c r="X156" s="132"/>
      <c r="Y156" s="34"/>
      <c r="Z156" s="35"/>
      <c r="AA156" s="20"/>
      <c r="AB156" s="20"/>
    </row>
    <row r="157" spans="1:28" s="2" customFormat="1" ht="32.25" customHeight="1">
      <c r="A157" s="132"/>
      <c r="B157" s="150"/>
      <c r="C157" s="132"/>
      <c r="D157" s="132"/>
      <c r="E157" s="7" t="s">
        <v>449</v>
      </c>
      <c r="F157" s="132"/>
      <c r="G157" s="136"/>
      <c r="H157" s="163"/>
      <c r="I157" s="136"/>
      <c r="J157" s="136"/>
      <c r="K157" s="136"/>
      <c r="L157" s="136"/>
      <c r="M157" s="141"/>
      <c r="N157" s="141"/>
      <c r="O157" s="141"/>
      <c r="P157" s="12">
        <v>796</v>
      </c>
      <c r="Q157" s="1" t="s">
        <v>546</v>
      </c>
      <c r="R157" s="52">
        <v>5</v>
      </c>
      <c r="S157" s="53">
        <v>267.857</v>
      </c>
      <c r="T157" s="33">
        <f t="shared" si="5"/>
        <v>1339.285</v>
      </c>
      <c r="U157" s="15">
        <f t="shared" si="6"/>
        <v>1499.9992000000002</v>
      </c>
      <c r="V157" s="190"/>
      <c r="W157" s="190"/>
      <c r="X157" s="132"/>
      <c r="Y157" s="34"/>
      <c r="Z157" s="35"/>
      <c r="AA157" s="20"/>
      <c r="AB157" s="20"/>
    </row>
    <row r="158" spans="1:28" s="2" customFormat="1" ht="32.25" customHeight="1">
      <c r="A158" s="132"/>
      <c r="B158" s="150"/>
      <c r="C158" s="132"/>
      <c r="D158" s="132"/>
      <c r="E158" s="7" t="s">
        <v>569</v>
      </c>
      <c r="F158" s="132"/>
      <c r="G158" s="136"/>
      <c r="H158" s="163"/>
      <c r="I158" s="136"/>
      <c r="J158" s="136"/>
      <c r="K158" s="136"/>
      <c r="L158" s="136"/>
      <c r="M158" s="141"/>
      <c r="N158" s="141"/>
      <c r="O158" s="141"/>
      <c r="P158" s="12">
        <v>796</v>
      </c>
      <c r="Q158" s="1" t="s">
        <v>546</v>
      </c>
      <c r="R158" s="52">
        <v>10</v>
      </c>
      <c r="S158" s="53">
        <v>267.857</v>
      </c>
      <c r="T158" s="33">
        <f t="shared" si="5"/>
        <v>2678.57</v>
      </c>
      <c r="U158" s="15">
        <f t="shared" si="6"/>
        <v>2999.9984000000004</v>
      </c>
      <c r="V158" s="190"/>
      <c r="W158" s="190"/>
      <c r="X158" s="132"/>
      <c r="Y158" s="34"/>
      <c r="Z158" s="35"/>
      <c r="AA158" s="20"/>
      <c r="AB158" s="20"/>
    </row>
    <row r="159" spans="1:28" s="2" customFormat="1" ht="32.25" customHeight="1">
      <c r="A159" s="132"/>
      <c r="B159" s="150"/>
      <c r="C159" s="132"/>
      <c r="D159" s="132"/>
      <c r="E159" s="8" t="s">
        <v>570</v>
      </c>
      <c r="F159" s="132"/>
      <c r="G159" s="136"/>
      <c r="H159" s="163"/>
      <c r="I159" s="136"/>
      <c r="J159" s="136"/>
      <c r="K159" s="136"/>
      <c r="L159" s="136"/>
      <c r="M159" s="141"/>
      <c r="N159" s="141"/>
      <c r="O159" s="141"/>
      <c r="P159" s="12">
        <v>796</v>
      </c>
      <c r="Q159" s="1" t="s">
        <v>546</v>
      </c>
      <c r="R159" s="52">
        <v>10</v>
      </c>
      <c r="S159" s="53">
        <v>446.428</v>
      </c>
      <c r="T159" s="33">
        <f t="shared" si="5"/>
        <v>4464.28</v>
      </c>
      <c r="U159" s="15">
        <f t="shared" si="6"/>
        <v>4999.9936</v>
      </c>
      <c r="V159" s="190"/>
      <c r="W159" s="190"/>
      <c r="X159" s="132"/>
      <c r="Y159" s="34"/>
      <c r="Z159" s="35"/>
      <c r="AA159" s="20"/>
      <c r="AB159" s="20"/>
    </row>
    <row r="160" spans="1:28" s="2" customFormat="1" ht="32.25" customHeight="1">
      <c r="A160" s="132"/>
      <c r="B160" s="150"/>
      <c r="C160" s="132"/>
      <c r="D160" s="132"/>
      <c r="E160" s="7" t="s">
        <v>553</v>
      </c>
      <c r="F160" s="132"/>
      <c r="G160" s="136"/>
      <c r="H160" s="163"/>
      <c r="I160" s="136"/>
      <c r="J160" s="136"/>
      <c r="K160" s="136"/>
      <c r="L160" s="136"/>
      <c r="M160" s="141"/>
      <c r="N160" s="141"/>
      <c r="O160" s="141"/>
      <c r="P160" s="12">
        <v>5111</v>
      </c>
      <c r="Q160" s="1" t="s">
        <v>908</v>
      </c>
      <c r="R160" s="52">
        <v>65</v>
      </c>
      <c r="S160" s="53">
        <v>143.75</v>
      </c>
      <c r="T160" s="33">
        <f t="shared" si="5"/>
        <v>9343.75</v>
      </c>
      <c r="U160" s="15">
        <f t="shared" si="6"/>
        <v>10465.000000000002</v>
      </c>
      <c r="V160" s="190"/>
      <c r="W160" s="190"/>
      <c r="X160" s="132"/>
      <c r="Y160" s="34"/>
      <c r="Z160" s="35"/>
      <c r="AA160" s="20"/>
      <c r="AB160" s="20"/>
    </row>
    <row r="161" spans="1:28" s="2" customFormat="1" ht="32.25" customHeight="1">
      <c r="A161" s="132"/>
      <c r="B161" s="150"/>
      <c r="C161" s="132"/>
      <c r="D161" s="132"/>
      <c r="E161" s="7" t="s">
        <v>500</v>
      </c>
      <c r="F161" s="132"/>
      <c r="G161" s="136"/>
      <c r="H161" s="163"/>
      <c r="I161" s="136"/>
      <c r="J161" s="136"/>
      <c r="K161" s="136"/>
      <c r="L161" s="136"/>
      <c r="M161" s="141"/>
      <c r="N161" s="141"/>
      <c r="O161" s="141"/>
      <c r="P161" s="12">
        <v>796</v>
      </c>
      <c r="Q161" s="1" t="s">
        <v>546</v>
      </c>
      <c r="R161" s="52">
        <v>100</v>
      </c>
      <c r="S161" s="53">
        <v>182.142</v>
      </c>
      <c r="T161" s="33">
        <f t="shared" si="5"/>
        <v>18214.2</v>
      </c>
      <c r="U161" s="15">
        <f t="shared" si="6"/>
        <v>20399.904000000002</v>
      </c>
      <c r="V161" s="190"/>
      <c r="W161" s="190"/>
      <c r="X161" s="132"/>
      <c r="Y161" s="34"/>
      <c r="Z161" s="35"/>
      <c r="AA161" s="20"/>
      <c r="AB161" s="20"/>
    </row>
    <row r="162" spans="1:28" s="2" customFormat="1" ht="32.25" customHeight="1">
      <c r="A162" s="133"/>
      <c r="B162" s="151"/>
      <c r="C162" s="133"/>
      <c r="D162" s="133"/>
      <c r="E162" s="7" t="s">
        <v>501</v>
      </c>
      <c r="F162" s="133"/>
      <c r="G162" s="137"/>
      <c r="H162" s="164"/>
      <c r="I162" s="137"/>
      <c r="J162" s="137"/>
      <c r="K162" s="137"/>
      <c r="L162" s="137"/>
      <c r="M162" s="142"/>
      <c r="N162" s="142"/>
      <c r="O162" s="142"/>
      <c r="P162" s="12">
        <v>5111</v>
      </c>
      <c r="Q162" s="1" t="s">
        <v>908</v>
      </c>
      <c r="R162" s="52">
        <v>100</v>
      </c>
      <c r="S162" s="53">
        <v>89.285</v>
      </c>
      <c r="T162" s="33">
        <f t="shared" si="5"/>
        <v>8928.5</v>
      </c>
      <c r="U162" s="15">
        <f t="shared" si="6"/>
        <v>9999.92</v>
      </c>
      <c r="V162" s="191"/>
      <c r="W162" s="191"/>
      <c r="X162" s="133"/>
      <c r="Y162" s="34"/>
      <c r="Z162" s="35"/>
      <c r="AA162" s="20"/>
      <c r="AB162" s="20"/>
    </row>
    <row r="163" spans="1:28" s="2" customFormat="1" ht="32.25" customHeight="1">
      <c r="A163" s="156" t="s">
        <v>84</v>
      </c>
      <c r="B163" s="135" t="s">
        <v>65</v>
      </c>
      <c r="C163" s="131" t="s">
        <v>29</v>
      </c>
      <c r="D163" s="131" t="s">
        <v>471</v>
      </c>
      <c r="E163" s="21" t="s">
        <v>469</v>
      </c>
      <c r="F163" s="149" t="s">
        <v>549</v>
      </c>
      <c r="G163" s="135" t="s">
        <v>59</v>
      </c>
      <c r="H163" s="162">
        <v>0</v>
      </c>
      <c r="I163" s="135">
        <v>711000000</v>
      </c>
      <c r="J163" s="135" t="s">
        <v>354</v>
      </c>
      <c r="K163" s="135" t="s">
        <v>812</v>
      </c>
      <c r="L163" s="135" t="s">
        <v>176</v>
      </c>
      <c r="M163" s="140" t="s">
        <v>57</v>
      </c>
      <c r="N163" s="140" t="s">
        <v>591</v>
      </c>
      <c r="O163" s="140" t="s">
        <v>810</v>
      </c>
      <c r="P163" s="140">
        <v>796</v>
      </c>
      <c r="Q163" s="131" t="s">
        <v>546</v>
      </c>
      <c r="R163" s="7">
        <v>1</v>
      </c>
      <c r="S163" s="15">
        <v>12946</v>
      </c>
      <c r="T163" s="15">
        <f>R163*S163</f>
        <v>12946</v>
      </c>
      <c r="U163" s="15">
        <f t="shared" si="6"/>
        <v>14499.520000000002</v>
      </c>
      <c r="V163" s="189"/>
      <c r="W163" s="189" t="s">
        <v>854</v>
      </c>
      <c r="X163" s="131"/>
      <c r="Y163" s="34"/>
      <c r="Z163" s="35"/>
      <c r="AA163" s="20"/>
      <c r="AB163" s="20"/>
    </row>
    <row r="164" spans="1:28" s="2" customFormat="1" ht="32.25" customHeight="1">
      <c r="A164" s="158"/>
      <c r="B164" s="136"/>
      <c r="C164" s="132"/>
      <c r="D164" s="132"/>
      <c r="E164" s="7" t="s">
        <v>385</v>
      </c>
      <c r="F164" s="150"/>
      <c r="G164" s="136"/>
      <c r="H164" s="163"/>
      <c r="I164" s="136"/>
      <c r="J164" s="136"/>
      <c r="K164" s="136"/>
      <c r="L164" s="136"/>
      <c r="M164" s="141"/>
      <c r="N164" s="141"/>
      <c r="O164" s="141"/>
      <c r="P164" s="141"/>
      <c r="Q164" s="132"/>
      <c r="R164" s="15">
        <v>6</v>
      </c>
      <c r="S164" s="15">
        <v>12411</v>
      </c>
      <c r="T164" s="15">
        <f aca="true" t="shared" si="7" ref="T164:T172">R164*S164</f>
        <v>74466</v>
      </c>
      <c r="U164" s="15">
        <f t="shared" si="6"/>
        <v>83401.92000000001</v>
      </c>
      <c r="V164" s="190"/>
      <c r="W164" s="190"/>
      <c r="X164" s="132"/>
      <c r="Y164" s="34"/>
      <c r="Z164" s="35"/>
      <c r="AA164" s="20"/>
      <c r="AB164" s="20"/>
    </row>
    <row r="165" spans="1:28" s="2" customFormat="1" ht="32.25" customHeight="1">
      <c r="A165" s="158"/>
      <c r="B165" s="136"/>
      <c r="C165" s="132"/>
      <c r="D165" s="132"/>
      <c r="E165" s="7" t="s">
        <v>386</v>
      </c>
      <c r="F165" s="150"/>
      <c r="G165" s="136"/>
      <c r="H165" s="163"/>
      <c r="I165" s="136"/>
      <c r="J165" s="136"/>
      <c r="K165" s="136"/>
      <c r="L165" s="136"/>
      <c r="M165" s="141"/>
      <c r="N165" s="141"/>
      <c r="O165" s="141"/>
      <c r="P165" s="141"/>
      <c r="Q165" s="132"/>
      <c r="R165" s="15">
        <v>6</v>
      </c>
      <c r="S165" s="15">
        <v>11696</v>
      </c>
      <c r="T165" s="15">
        <f t="shared" si="7"/>
        <v>70176</v>
      </c>
      <c r="U165" s="15">
        <f t="shared" si="6"/>
        <v>78597.12000000001</v>
      </c>
      <c r="V165" s="190"/>
      <c r="W165" s="190"/>
      <c r="X165" s="132"/>
      <c r="Y165" s="34"/>
      <c r="Z165" s="35"/>
      <c r="AA165" s="20"/>
      <c r="AB165" s="20"/>
    </row>
    <row r="166" spans="1:28" s="2" customFormat="1" ht="32.25" customHeight="1">
      <c r="A166" s="158"/>
      <c r="B166" s="136"/>
      <c r="C166" s="132"/>
      <c r="D166" s="132"/>
      <c r="E166" s="7" t="s">
        <v>387</v>
      </c>
      <c r="F166" s="150"/>
      <c r="G166" s="136"/>
      <c r="H166" s="163"/>
      <c r="I166" s="136"/>
      <c r="J166" s="136"/>
      <c r="K166" s="136"/>
      <c r="L166" s="136"/>
      <c r="M166" s="141"/>
      <c r="N166" s="141"/>
      <c r="O166" s="141"/>
      <c r="P166" s="141"/>
      <c r="Q166" s="132"/>
      <c r="R166" s="15">
        <v>9</v>
      </c>
      <c r="S166" s="15">
        <v>11000</v>
      </c>
      <c r="T166" s="15">
        <f t="shared" si="7"/>
        <v>99000</v>
      </c>
      <c r="U166" s="15">
        <f t="shared" si="6"/>
        <v>110880.00000000001</v>
      </c>
      <c r="V166" s="190"/>
      <c r="W166" s="190"/>
      <c r="X166" s="132"/>
      <c r="Y166" s="34"/>
      <c r="Z166" s="35"/>
      <c r="AA166" s="20"/>
      <c r="AB166" s="20"/>
    </row>
    <row r="167" spans="1:28" s="2" customFormat="1" ht="32.25" customHeight="1">
      <c r="A167" s="158"/>
      <c r="B167" s="136"/>
      <c r="C167" s="132"/>
      <c r="D167" s="132"/>
      <c r="E167" s="7" t="s">
        <v>388</v>
      </c>
      <c r="F167" s="150"/>
      <c r="G167" s="136"/>
      <c r="H167" s="163"/>
      <c r="I167" s="136"/>
      <c r="J167" s="136"/>
      <c r="K167" s="136"/>
      <c r="L167" s="136"/>
      <c r="M167" s="141"/>
      <c r="N167" s="141"/>
      <c r="O167" s="141"/>
      <c r="P167" s="141"/>
      <c r="Q167" s="132"/>
      <c r="R167" s="15">
        <v>6</v>
      </c>
      <c r="S167" s="15">
        <v>14501</v>
      </c>
      <c r="T167" s="15">
        <f t="shared" si="7"/>
        <v>87006</v>
      </c>
      <c r="U167" s="15">
        <f t="shared" si="6"/>
        <v>97446.72000000002</v>
      </c>
      <c r="V167" s="190"/>
      <c r="W167" s="190"/>
      <c r="X167" s="132"/>
      <c r="Y167" s="34"/>
      <c r="Z167" s="35"/>
      <c r="AA167" s="20"/>
      <c r="AB167" s="20"/>
    </row>
    <row r="168" spans="1:28" s="2" customFormat="1" ht="32.25" customHeight="1">
      <c r="A168" s="158"/>
      <c r="B168" s="136"/>
      <c r="C168" s="132"/>
      <c r="D168" s="132"/>
      <c r="E168" s="7" t="s">
        <v>389</v>
      </c>
      <c r="F168" s="150"/>
      <c r="G168" s="136"/>
      <c r="H168" s="163"/>
      <c r="I168" s="136"/>
      <c r="J168" s="136"/>
      <c r="K168" s="136"/>
      <c r="L168" s="136"/>
      <c r="M168" s="141"/>
      <c r="N168" s="141"/>
      <c r="O168" s="141"/>
      <c r="P168" s="141"/>
      <c r="Q168" s="132"/>
      <c r="R168" s="15">
        <v>6</v>
      </c>
      <c r="S168" s="15">
        <v>14501</v>
      </c>
      <c r="T168" s="15">
        <f t="shared" si="7"/>
        <v>87006</v>
      </c>
      <c r="U168" s="15">
        <f t="shared" si="6"/>
        <v>97446.72000000002</v>
      </c>
      <c r="V168" s="190"/>
      <c r="W168" s="190"/>
      <c r="X168" s="132"/>
      <c r="Y168" s="34"/>
      <c r="Z168" s="35"/>
      <c r="AA168" s="20"/>
      <c r="AB168" s="20"/>
    </row>
    <row r="169" spans="1:28" s="2" customFormat="1" ht="32.25" customHeight="1">
      <c r="A169" s="158"/>
      <c r="B169" s="136"/>
      <c r="C169" s="132"/>
      <c r="D169" s="132"/>
      <c r="E169" s="7" t="s">
        <v>393</v>
      </c>
      <c r="F169" s="150"/>
      <c r="G169" s="136"/>
      <c r="H169" s="163"/>
      <c r="I169" s="136"/>
      <c r="J169" s="136"/>
      <c r="K169" s="136"/>
      <c r="L169" s="136"/>
      <c r="M169" s="141"/>
      <c r="N169" s="141"/>
      <c r="O169" s="141"/>
      <c r="P169" s="141"/>
      <c r="Q169" s="132"/>
      <c r="R169" s="15">
        <v>1</v>
      </c>
      <c r="S169" s="15">
        <v>12142</v>
      </c>
      <c r="T169" s="15">
        <f t="shared" si="7"/>
        <v>12142</v>
      </c>
      <c r="U169" s="15">
        <f t="shared" si="6"/>
        <v>13599.04</v>
      </c>
      <c r="V169" s="190"/>
      <c r="W169" s="190"/>
      <c r="X169" s="132"/>
      <c r="Y169" s="34"/>
      <c r="Z169" s="35"/>
      <c r="AA169" s="20"/>
      <c r="AB169" s="20"/>
    </row>
    <row r="170" spans="1:28" s="2" customFormat="1" ht="32.25" customHeight="1">
      <c r="A170" s="158"/>
      <c r="B170" s="136"/>
      <c r="C170" s="132"/>
      <c r="D170" s="132"/>
      <c r="E170" s="7" t="s">
        <v>392</v>
      </c>
      <c r="F170" s="150"/>
      <c r="G170" s="136"/>
      <c r="H170" s="163"/>
      <c r="I170" s="136"/>
      <c r="J170" s="136"/>
      <c r="K170" s="136"/>
      <c r="L170" s="136"/>
      <c r="M170" s="141"/>
      <c r="N170" s="141"/>
      <c r="O170" s="141"/>
      <c r="P170" s="141"/>
      <c r="Q170" s="132"/>
      <c r="R170" s="15">
        <v>1</v>
      </c>
      <c r="S170" s="15">
        <v>12142</v>
      </c>
      <c r="T170" s="15">
        <f t="shared" si="7"/>
        <v>12142</v>
      </c>
      <c r="U170" s="15">
        <f t="shared" si="6"/>
        <v>13599.04</v>
      </c>
      <c r="V170" s="190"/>
      <c r="W170" s="190"/>
      <c r="X170" s="132"/>
      <c r="Y170" s="34"/>
      <c r="Z170" s="35"/>
      <c r="AA170" s="20"/>
      <c r="AB170" s="20"/>
    </row>
    <row r="171" spans="1:28" s="2" customFormat="1" ht="32.25" customHeight="1">
      <c r="A171" s="158"/>
      <c r="B171" s="136"/>
      <c r="C171" s="132"/>
      <c r="D171" s="132"/>
      <c r="E171" s="7" t="s">
        <v>391</v>
      </c>
      <c r="F171" s="150"/>
      <c r="G171" s="136"/>
      <c r="H171" s="163"/>
      <c r="I171" s="136"/>
      <c r="J171" s="136"/>
      <c r="K171" s="136"/>
      <c r="L171" s="136"/>
      <c r="M171" s="141"/>
      <c r="N171" s="141"/>
      <c r="O171" s="141"/>
      <c r="P171" s="141"/>
      <c r="Q171" s="132"/>
      <c r="R171" s="15">
        <v>1</v>
      </c>
      <c r="S171" s="15">
        <v>12142</v>
      </c>
      <c r="T171" s="15">
        <f t="shared" si="7"/>
        <v>12142</v>
      </c>
      <c r="U171" s="15">
        <f t="shared" si="6"/>
        <v>13599.04</v>
      </c>
      <c r="V171" s="190"/>
      <c r="W171" s="190"/>
      <c r="X171" s="132"/>
      <c r="Y171" s="34"/>
      <c r="Z171" s="35"/>
      <c r="AA171" s="20"/>
      <c r="AB171" s="20"/>
    </row>
    <row r="172" spans="1:28" s="2" customFormat="1" ht="32.25" customHeight="1">
      <c r="A172" s="157"/>
      <c r="B172" s="137"/>
      <c r="C172" s="133"/>
      <c r="D172" s="133"/>
      <c r="E172" s="7" t="s">
        <v>390</v>
      </c>
      <c r="F172" s="151"/>
      <c r="G172" s="137"/>
      <c r="H172" s="164"/>
      <c r="I172" s="137"/>
      <c r="J172" s="137"/>
      <c r="K172" s="137"/>
      <c r="L172" s="137"/>
      <c r="M172" s="142"/>
      <c r="N172" s="142"/>
      <c r="O172" s="142"/>
      <c r="P172" s="142"/>
      <c r="Q172" s="133"/>
      <c r="R172" s="15">
        <v>6</v>
      </c>
      <c r="S172" s="15">
        <v>11161</v>
      </c>
      <c r="T172" s="15">
        <f t="shared" si="7"/>
        <v>66966</v>
      </c>
      <c r="U172" s="15">
        <f t="shared" si="6"/>
        <v>75001.92000000001</v>
      </c>
      <c r="V172" s="191"/>
      <c r="W172" s="191"/>
      <c r="X172" s="133"/>
      <c r="Y172" s="34"/>
      <c r="Z172" s="35"/>
      <c r="AA172" s="20"/>
      <c r="AB172" s="20"/>
    </row>
    <row r="173" spans="1:28" s="2" customFormat="1" ht="55.5" customHeight="1">
      <c r="A173" s="152" t="s">
        <v>85</v>
      </c>
      <c r="B173" s="135" t="s">
        <v>65</v>
      </c>
      <c r="C173" s="159" t="s">
        <v>28</v>
      </c>
      <c r="D173" s="149" t="s">
        <v>526</v>
      </c>
      <c r="E173" s="7" t="s">
        <v>588</v>
      </c>
      <c r="F173" s="135"/>
      <c r="G173" s="135" t="s">
        <v>59</v>
      </c>
      <c r="H173" s="162">
        <v>0</v>
      </c>
      <c r="I173" s="135">
        <v>711000000</v>
      </c>
      <c r="J173" s="135" t="s">
        <v>354</v>
      </c>
      <c r="K173" s="131" t="s">
        <v>541</v>
      </c>
      <c r="L173" s="135" t="s">
        <v>176</v>
      </c>
      <c r="M173" s="140" t="s">
        <v>57</v>
      </c>
      <c r="N173" s="140" t="s">
        <v>538</v>
      </c>
      <c r="O173" s="140" t="s">
        <v>810</v>
      </c>
      <c r="P173" s="140">
        <v>868</v>
      </c>
      <c r="Q173" s="149" t="s">
        <v>903</v>
      </c>
      <c r="R173" s="7">
        <v>3500</v>
      </c>
      <c r="S173" s="15">
        <f>T173/R173</f>
        <v>47</v>
      </c>
      <c r="T173" s="15">
        <v>164500</v>
      </c>
      <c r="U173" s="15">
        <f t="shared" si="6"/>
        <v>184240.00000000003</v>
      </c>
      <c r="V173" s="189"/>
      <c r="W173" s="189" t="s">
        <v>854</v>
      </c>
      <c r="X173" s="189"/>
      <c r="Y173" s="56"/>
      <c r="Z173" s="57"/>
      <c r="AA173" s="20"/>
      <c r="AB173" s="20"/>
    </row>
    <row r="174" spans="1:28" s="2" customFormat="1" ht="50.25" customHeight="1">
      <c r="A174" s="153"/>
      <c r="B174" s="136"/>
      <c r="C174" s="160"/>
      <c r="D174" s="150"/>
      <c r="E174" s="7" t="s">
        <v>589</v>
      </c>
      <c r="F174" s="136"/>
      <c r="G174" s="136"/>
      <c r="H174" s="163"/>
      <c r="I174" s="136"/>
      <c r="J174" s="136"/>
      <c r="K174" s="132"/>
      <c r="L174" s="136"/>
      <c r="M174" s="141"/>
      <c r="N174" s="141"/>
      <c r="O174" s="141"/>
      <c r="P174" s="141"/>
      <c r="Q174" s="150"/>
      <c r="R174" s="7">
        <v>76</v>
      </c>
      <c r="S174" s="15">
        <f>T174/R174</f>
        <v>446</v>
      </c>
      <c r="T174" s="15">
        <v>33896</v>
      </c>
      <c r="U174" s="15">
        <f t="shared" si="6"/>
        <v>37963.520000000004</v>
      </c>
      <c r="V174" s="190"/>
      <c r="W174" s="190"/>
      <c r="X174" s="190"/>
      <c r="Y174" s="56"/>
      <c r="Z174" s="57"/>
      <c r="AA174" s="20"/>
      <c r="AB174" s="20"/>
    </row>
    <row r="175" spans="1:28" s="2" customFormat="1" ht="47.25">
      <c r="A175" s="154"/>
      <c r="B175" s="137"/>
      <c r="C175" s="161"/>
      <c r="D175" s="151"/>
      <c r="E175" s="7" t="s">
        <v>590</v>
      </c>
      <c r="F175" s="137"/>
      <c r="G175" s="137"/>
      <c r="H175" s="164"/>
      <c r="I175" s="137"/>
      <c r="J175" s="137"/>
      <c r="K175" s="133"/>
      <c r="L175" s="137"/>
      <c r="M175" s="142"/>
      <c r="N175" s="142"/>
      <c r="O175" s="142"/>
      <c r="P175" s="142"/>
      <c r="Q175" s="151"/>
      <c r="R175" s="7">
        <v>600</v>
      </c>
      <c r="S175" s="15">
        <f>T175/R175</f>
        <v>75</v>
      </c>
      <c r="T175" s="15">
        <v>45000</v>
      </c>
      <c r="U175" s="15">
        <f t="shared" si="6"/>
        <v>50400.00000000001</v>
      </c>
      <c r="V175" s="191"/>
      <c r="W175" s="191"/>
      <c r="X175" s="191"/>
      <c r="Y175" s="56"/>
      <c r="Z175" s="57"/>
      <c r="AA175" s="20"/>
      <c r="AB175" s="20"/>
    </row>
    <row r="176" spans="1:28" s="2" customFormat="1" ht="178.5" customHeight="1">
      <c r="A176" s="60" t="s">
        <v>548</v>
      </c>
      <c r="B176" s="8" t="s">
        <v>65</v>
      </c>
      <c r="C176" s="22">
        <v>44498</v>
      </c>
      <c r="D176" s="7" t="s">
        <v>249</v>
      </c>
      <c r="E176" s="7" t="s">
        <v>474</v>
      </c>
      <c r="F176" s="8"/>
      <c r="G176" s="8" t="s">
        <v>60</v>
      </c>
      <c r="H176" s="31">
        <v>0</v>
      </c>
      <c r="I176" s="8">
        <v>711000000</v>
      </c>
      <c r="J176" s="8" t="s">
        <v>354</v>
      </c>
      <c r="K176" s="1" t="s">
        <v>530</v>
      </c>
      <c r="L176" s="8" t="s">
        <v>176</v>
      </c>
      <c r="M176" s="12" t="s">
        <v>57</v>
      </c>
      <c r="N176" s="12" t="s">
        <v>630</v>
      </c>
      <c r="O176" s="47" t="s">
        <v>560</v>
      </c>
      <c r="P176" s="12">
        <v>796</v>
      </c>
      <c r="Q176" s="1" t="s">
        <v>546</v>
      </c>
      <c r="R176" s="7">
        <v>1</v>
      </c>
      <c r="S176" s="15">
        <v>26486607</v>
      </c>
      <c r="T176" s="15">
        <v>26486607</v>
      </c>
      <c r="U176" s="15">
        <f t="shared" si="6"/>
        <v>29664999.840000004</v>
      </c>
      <c r="V176" s="15"/>
      <c r="W176" s="12" t="s">
        <v>854</v>
      </c>
      <c r="X176" s="15"/>
      <c r="Y176" s="56"/>
      <c r="Z176" s="57"/>
      <c r="AA176" s="20"/>
      <c r="AB176" s="20"/>
    </row>
    <row r="177" spans="1:28" s="2" customFormat="1" ht="90">
      <c r="A177" s="60" t="s">
        <v>289</v>
      </c>
      <c r="B177" s="8" t="s">
        <v>65</v>
      </c>
      <c r="C177" s="22">
        <v>44863</v>
      </c>
      <c r="D177" s="7" t="s">
        <v>250</v>
      </c>
      <c r="E177" s="7" t="s">
        <v>399</v>
      </c>
      <c r="F177" s="8"/>
      <c r="G177" s="8" t="s">
        <v>60</v>
      </c>
      <c r="H177" s="31">
        <v>0</v>
      </c>
      <c r="I177" s="8">
        <v>711000000</v>
      </c>
      <c r="J177" s="8" t="s">
        <v>354</v>
      </c>
      <c r="K177" s="1" t="s">
        <v>542</v>
      </c>
      <c r="L177" s="8" t="s">
        <v>176</v>
      </c>
      <c r="M177" s="12" t="s">
        <v>57</v>
      </c>
      <c r="N177" s="61" t="s">
        <v>702</v>
      </c>
      <c r="O177" s="47" t="s">
        <v>810</v>
      </c>
      <c r="P177" s="12">
        <v>796</v>
      </c>
      <c r="Q177" s="1" t="s">
        <v>546</v>
      </c>
      <c r="R177" s="7">
        <v>3</v>
      </c>
      <c r="S177" s="15">
        <v>4989464</v>
      </c>
      <c r="T177" s="15">
        <v>14968393</v>
      </c>
      <c r="U177" s="15">
        <f t="shared" si="6"/>
        <v>16764600.160000002</v>
      </c>
      <c r="V177" s="15"/>
      <c r="W177" s="12" t="s">
        <v>854</v>
      </c>
      <c r="X177" s="15"/>
      <c r="Y177" s="56"/>
      <c r="Z177" s="57"/>
      <c r="AA177" s="20"/>
      <c r="AB177" s="20"/>
    </row>
    <row r="178" spans="1:28" s="2" customFormat="1" ht="63.75" customHeight="1">
      <c r="A178" s="156" t="s">
        <v>290</v>
      </c>
      <c r="B178" s="135" t="s">
        <v>65</v>
      </c>
      <c r="C178" s="159" t="s">
        <v>251</v>
      </c>
      <c r="D178" s="149" t="s">
        <v>252</v>
      </c>
      <c r="E178" s="62" t="s">
        <v>848</v>
      </c>
      <c r="F178" s="135"/>
      <c r="G178" s="135" t="s">
        <v>59</v>
      </c>
      <c r="H178" s="162">
        <v>0</v>
      </c>
      <c r="I178" s="135">
        <v>711000000</v>
      </c>
      <c r="J178" s="135" t="s">
        <v>354</v>
      </c>
      <c r="K178" s="135">
        <v>711000000</v>
      </c>
      <c r="L178" s="135" t="s">
        <v>176</v>
      </c>
      <c r="M178" s="140" t="s">
        <v>57</v>
      </c>
      <c r="N178" s="140" t="s">
        <v>536</v>
      </c>
      <c r="O178" s="140" t="s">
        <v>810</v>
      </c>
      <c r="P178" s="140">
        <v>796</v>
      </c>
      <c r="Q178" s="131" t="s">
        <v>546</v>
      </c>
      <c r="R178" s="7">
        <v>36</v>
      </c>
      <c r="S178" s="15">
        <v>154866</v>
      </c>
      <c r="T178" s="15">
        <f>S178*R178</f>
        <v>5575176</v>
      </c>
      <c r="U178" s="15">
        <f>T178*1.12</f>
        <v>6244197.120000001</v>
      </c>
      <c r="V178" s="15"/>
      <c r="W178" s="12" t="s">
        <v>854</v>
      </c>
      <c r="X178" s="15"/>
      <c r="Y178" s="56"/>
      <c r="Z178" s="57"/>
      <c r="AA178" s="20"/>
      <c r="AB178" s="20"/>
    </row>
    <row r="179" spans="1:28" s="2" customFormat="1" ht="48.75" customHeight="1">
      <c r="A179" s="157"/>
      <c r="B179" s="155"/>
      <c r="C179" s="161"/>
      <c r="D179" s="151"/>
      <c r="E179" s="63" t="s">
        <v>847</v>
      </c>
      <c r="F179" s="137"/>
      <c r="G179" s="137"/>
      <c r="H179" s="164"/>
      <c r="I179" s="137"/>
      <c r="J179" s="137"/>
      <c r="K179" s="137"/>
      <c r="L179" s="137"/>
      <c r="M179" s="142"/>
      <c r="N179" s="142"/>
      <c r="O179" s="142"/>
      <c r="P179" s="142"/>
      <c r="Q179" s="133"/>
      <c r="R179" s="7">
        <v>3</v>
      </c>
      <c r="S179" s="15">
        <v>100446</v>
      </c>
      <c r="T179" s="15">
        <v>301338</v>
      </c>
      <c r="U179" s="15">
        <f t="shared" si="6"/>
        <v>337498.56000000006</v>
      </c>
      <c r="V179" s="15"/>
      <c r="W179" s="12" t="s">
        <v>854</v>
      </c>
      <c r="X179" s="15"/>
      <c r="Y179" s="56"/>
      <c r="Z179" s="57"/>
      <c r="AA179" s="20"/>
      <c r="AB179" s="20"/>
    </row>
    <row r="180" spans="1:28" s="2" customFormat="1" ht="135" customHeight="1">
      <c r="A180" s="60" t="s">
        <v>291</v>
      </c>
      <c r="B180" s="8" t="s">
        <v>65</v>
      </c>
      <c r="C180" s="22" t="s">
        <v>255</v>
      </c>
      <c r="D180" s="7" t="s">
        <v>253</v>
      </c>
      <c r="E180" s="7" t="s">
        <v>254</v>
      </c>
      <c r="F180" s="8"/>
      <c r="G180" s="8" t="s">
        <v>59</v>
      </c>
      <c r="H180" s="31">
        <v>0</v>
      </c>
      <c r="I180" s="8">
        <v>711000000</v>
      </c>
      <c r="J180" s="8" t="s">
        <v>354</v>
      </c>
      <c r="K180" s="8" t="s">
        <v>812</v>
      </c>
      <c r="L180" s="8" t="s">
        <v>176</v>
      </c>
      <c r="M180" s="12" t="s">
        <v>57</v>
      </c>
      <c r="N180" s="12" t="s">
        <v>591</v>
      </c>
      <c r="O180" s="47" t="s">
        <v>560</v>
      </c>
      <c r="P180" s="12">
        <v>796</v>
      </c>
      <c r="Q180" s="1" t="s">
        <v>546</v>
      </c>
      <c r="R180" s="7">
        <v>60</v>
      </c>
      <c r="S180" s="15">
        <v>17848</v>
      </c>
      <c r="T180" s="15">
        <v>1070880</v>
      </c>
      <c r="U180" s="15">
        <f t="shared" si="6"/>
        <v>1199385.6</v>
      </c>
      <c r="V180" s="15"/>
      <c r="W180" s="12" t="s">
        <v>854</v>
      </c>
      <c r="X180" s="15"/>
      <c r="Y180" s="56"/>
      <c r="Z180" s="57"/>
      <c r="AA180" s="20"/>
      <c r="AB180" s="20"/>
    </row>
    <row r="181" spans="1:28" s="2" customFormat="1" ht="131.25" customHeight="1">
      <c r="A181" s="60" t="s">
        <v>292</v>
      </c>
      <c r="B181" s="8" t="s">
        <v>65</v>
      </c>
      <c r="C181" s="22" t="s">
        <v>255</v>
      </c>
      <c r="D181" s="7" t="s">
        <v>356</v>
      </c>
      <c r="E181" s="7" t="s">
        <v>357</v>
      </c>
      <c r="F181" s="8"/>
      <c r="G181" s="8" t="s">
        <v>59</v>
      </c>
      <c r="H181" s="31">
        <v>0</v>
      </c>
      <c r="I181" s="8">
        <v>711000000</v>
      </c>
      <c r="J181" s="8" t="s">
        <v>354</v>
      </c>
      <c r="K181" s="8" t="s">
        <v>555</v>
      </c>
      <c r="L181" s="8" t="s">
        <v>176</v>
      </c>
      <c r="M181" s="12" t="s">
        <v>57</v>
      </c>
      <c r="N181" s="12" t="s">
        <v>591</v>
      </c>
      <c r="O181" s="47" t="s">
        <v>560</v>
      </c>
      <c r="P181" s="12">
        <v>796</v>
      </c>
      <c r="Q181" s="1" t="s">
        <v>546</v>
      </c>
      <c r="R181" s="7">
        <v>20</v>
      </c>
      <c r="S181" s="15">
        <v>52500</v>
      </c>
      <c r="T181" s="15">
        <v>1050000</v>
      </c>
      <c r="U181" s="15">
        <f t="shared" si="6"/>
        <v>1176000</v>
      </c>
      <c r="V181" s="15"/>
      <c r="W181" s="12" t="s">
        <v>854</v>
      </c>
      <c r="X181" s="15"/>
      <c r="Y181" s="56"/>
      <c r="Z181" s="57"/>
      <c r="AA181" s="20"/>
      <c r="AB181" s="20"/>
    </row>
    <row r="182" spans="1:28" s="2" customFormat="1" ht="131.25" customHeight="1">
      <c r="A182" s="60" t="s">
        <v>293</v>
      </c>
      <c r="B182" s="8" t="s">
        <v>65</v>
      </c>
      <c r="C182" s="22" t="s">
        <v>255</v>
      </c>
      <c r="D182" s="7" t="s">
        <v>256</v>
      </c>
      <c r="E182" s="7" t="s">
        <v>257</v>
      </c>
      <c r="F182" s="8"/>
      <c r="G182" s="8" t="s">
        <v>59</v>
      </c>
      <c r="H182" s="31">
        <v>0</v>
      </c>
      <c r="I182" s="8">
        <v>711000000</v>
      </c>
      <c r="J182" s="8" t="s">
        <v>354</v>
      </c>
      <c r="K182" s="8" t="s">
        <v>555</v>
      </c>
      <c r="L182" s="8" t="s">
        <v>176</v>
      </c>
      <c r="M182" s="12" t="s">
        <v>57</v>
      </c>
      <c r="N182" s="12" t="s">
        <v>591</v>
      </c>
      <c r="O182" s="47" t="s">
        <v>560</v>
      </c>
      <c r="P182" s="12">
        <v>796</v>
      </c>
      <c r="Q182" s="1" t="s">
        <v>546</v>
      </c>
      <c r="R182" s="7">
        <v>2</v>
      </c>
      <c r="S182" s="15">
        <f aca="true" t="shared" si="8" ref="S182:S191">T182/R182</f>
        <v>1191000</v>
      </c>
      <c r="T182" s="15">
        <v>2382000</v>
      </c>
      <c r="U182" s="15">
        <f t="shared" si="6"/>
        <v>2667840.0000000005</v>
      </c>
      <c r="V182" s="15"/>
      <c r="W182" s="12" t="s">
        <v>854</v>
      </c>
      <c r="X182" s="15"/>
      <c r="Y182" s="56"/>
      <c r="Z182" s="57"/>
      <c r="AA182" s="20"/>
      <c r="AB182" s="20"/>
    </row>
    <row r="183" spans="1:28" s="2" customFormat="1" ht="94.5">
      <c r="A183" s="60" t="s">
        <v>294</v>
      </c>
      <c r="B183" s="8" t="s">
        <v>65</v>
      </c>
      <c r="C183" s="22" t="s">
        <v>255</v>
      </c>
      <c r="D183" s="7" t="s">
        <v>356</v>
      </c>
      <c r="E183" s="7" t="s">
        <v>258</v>
      </c>
      <c r="F183" s="8"/>
      <c r="G183" s="8" t="s">
        <v>59</v>
      </c>
      <c r="H183" s="31">
        <v>0</v>
      </c>
      <c r="I183" s="8">
        <v>711000000</v>
      </c>
      <c r="J183" s="8" t="s">
        <v>354</v>
      </c>
      <c r="K183" s="8" t="s">
        <v>555</v>
      </c>
      <c r="L183" s="8" t="s">
        <v>176</v>
      </c>
      <c r="M183" s="12" t="s">
        <v>57</v>
      </c>
      <c r="N183" s="12" t="s">
        <v>591</v>
      </c>
      <c r="O183" s="47" t="s">
        <v>560</v>
      </c>
      <c r="P183" s="12">
        <v>796</v>
      </c>
      <c r="Q183" s="1" t="s">
        <v>546</v>
      </c>
      <c r="R183" s="7">
        <v>4</v>
      </c>
      <c r="S183" s="15">
        <f t="shared" si="8"/>
        <v>258250</v>
      </c>
      <c r="T183" s="15">
        <v>1033000</v>
      </c>
      <c r="U183" s="15">
        <f t="shared" si="6"/>
        <v>1156960</v>
      </c>
      <c r="V183" s="15"/>
      <c r="W183" s="12" t="s">
        <v>854</v>
      </c>
      <c r="X183" s="15"/>
      <c r="Y183" s="56"/>
      <c r="Z183" s="57"/>
      <c r="AA183" s="20"/>
      <c r="AB183" s="20"/>
    </row>
    <row r="184" spans="1:28" s="2" customFormat="1" ht="94.5">
      <c r="A184" s="60" t="s">
        <v>295</v>
      </c>
      <c r="B184" s="8" t="s">
        <v>65</v>
      </c>
      <c r="C184" s="22" t="s">
        <v>259</v>
      </c>
      <c r="D184" s="7" t="s">
        <v>260</v>
      </c>
      <c r="E184" s="7" t="s">
        <v>529</v>
      </c>
      <c r="F184" s="8"/>
      <c r="G184" s="8" t="s">
        <v>59</v>
      </c>
      <c r="H184" s="31">
        <v>0</v>
      </c>
      <c r="I184" s="8">
        <v>711000000</v>
      </c>
      <c r="J184" s="8" t="s">
        <v>354</v>
      </c>
      <c r="K184" s="8" t="s">
        <v>812</v>
      </c>
      <c r="L184" s="8" t="s">
        <v>176</v>
      </c>
      <c r="M184" s="12" t="s">
        <v>57</v>
      </c>
      <c r="N184" s="12" t="s">
        <v>591</v>
      </c>
      <c r="O184" s="47" t="s">
        <v>586</v>
      </c>
      <c r="P184" s="12">
        <v>796</v>
      </c>
      <c r="Q184" s="1" t="s">
        <v>528</v>
      </c>
      <c r="R184" s="7">
        <v>5</v>
      </c>
      <c r="S184" s="15">
        <f t="shared" si="8"/>
        <v>147400</v>
      </c>
      <c r="T184" s="15">
        <v>737000</v>
      </c>
      <c r="U184" s="15">
        <f t="shared" si="6"/>
        <v>825440.0000000001</v>
      </c>
      <c r="V184" s="15"/>
      <c r="W184" s="12" t="s">
        <v>854</v>
      </c>
      <c r="X184" s="15"/>
      <c r="Y184" s="56"/>
      <c r="Z184" s="57"/>
      <c r="AA184" s="20"/>
      <c r="AB184" s="20"/>
    </row>
    <row r="185" spans="1:28" s="2" customFormat="1" ht="94.5">
      <c r="A185" s="60" t="s">
        <v>296</v>
      </c>
      <c r="B185" s="8" t="s">
        <v>65</v>
      </c>
      <c r="C185" s="22" t="s">
        <v>255</v>
      </c>
      <c r="D185" s="7" t="s">
        <v>584</v>
      </c>
      <c r="E185" s="7" t="s">
        <v>585</v>
      </c>
      <c r="F185" s="8"/>
      <c r="G185" s="8" t="s">
        <v>59</v>
      </c>
      <c r="H185" s="31">
        <v>0</v>
      </c>
      <c r="I185" s="8">
        <v>711000000</v>
      </c>
      <c r="J185" s="8" t="s">
        <v>354</v>
      </c>
      <c r="K185" s="8" t="s">
        <v>555</v>
      </c>
      <c r="L185" s="8" t="s">
        <v>176</v>
      </c>
      <c r="M185" s="12" t="s">
        <v>57</v>
      </c>
      <c r="N185" s="12" t="s">
        <v>591</v>
      </c>
      <c r="O185" s="47" t="s">
        <v>560</v>
      </c>
      <c r="P185" s="12">
        <v>796</v>
      </c>
      <c r="Q185" s="1" t="s">
        <v>546</v>
      </c>
      <c r="R185" s="7">
        <v>5</v>
      </c>
      <c r="S185" s="15">
        <f t="shared" si="8"/>
        <v>158200</v>
      </c>
      <c r="T185" s="15">
        <v>791000</v>
      </c>
      <c r="U185" s="15">
        <f t="shared" si="6"/>
        <v>885920.0000000001</v>
      </c>
      <c r="V185" s="15"/>
      <c r="W185" s="12" t="s">
        <v>854</v>
      </c>
      <c r="X185" s="15"/>
      <c r="Y185" s="56"/>
      <c r="Z185" s="57"/>
      <c r="AA185" s="20"/>
      <c r="AB185" s="20"/>
    </row>
    <row r="186" spans="1:28" s="2" customFormat="1" ht="94.5">
      <c r="A186" s="60" t="s">
        <v>297</v>
      </c>
      <c r="B186" s="8" t="s">
        <v>65</v>
      </c>
      <c r="C186" s="58" t="s">
        <v>333</v>
      </c>
      <c r="D186" s="7" t="s">
        <v>261</v>
      </c>
      <c r="E186" s="7" t="s">
        <v>261</v>
      </c>
      <c r="F186" s="8"/>
      <c r="G186" s="8" t="s">
        <v>59</v>
      </c>
      <c r="H186" s="31">
        <v>0</v>
      </c>
      <c r="I186" s="8">
        <v>711000000</v>
      </c>
      <c r="J186" s="8" t="s">
        <v>354</v>
      </c>
      <c r="K186" s="8" t="s">
        <v>555</v>
      </c>
      <c r="L186" s="8" t="s">
        <v>176</v>
      </c>
      <c r="M186" s="12" t="s">
        <v>57</v>
      </c>
      <c r="N186" s="12" t="s">
        <v>591</v>
      </c>
      <c r="O186" s="47" t="s">
        <v>560</v>
      </c>
      <c r="P186" s="12">
        <v>796</v>
      </c>
      <c r="Q186" s="1" t="s">
        <v>546</v>
      </c>
      <c r="R186" s="7">
        <v>1</v>
      </c>
      <c r="S186" s="15">
        <f t="shared" si="8"/>
        <v>562000</v>
      </c>
      <c r="T186" s="33">
        <v>562000</v>
      </c>
      <c r="U186" s="15">
        <f t="shared" si="6"/>
        <v>629440.0000000001</v>
      </c>
      <c r="V186" s="15"/>
      <c r="W186" s="12" t="s">
        <v>854</v>
      </c>
      <c r="X186" s="15"/>
      <c r="Y186" s="56"/>
      <c r="Z186" s="57"/>
      <c r="AA186" s="20"/>
      <c r="AB186" s="20"/>
    </row>
    <row r="187" spans="1:28" s="2" customFormat="1" ht="94.5">
      <c r="A187" s="60" t="s">
        <v>298</v>
      </c>
      <c r="B187" s="8" t="s">
        <v>65</v>
      </c>
      <c r="C187" s="22" t="s">
        <v>332</v>
      </c>
      <c r="D187" s="7" t="s">
        <v>262</v>
      </c>
      <c r="E187" s="7" t="s">
        <v>377</v>
      </c>
      <c r="F187" s="8"/>
      <c r="G187" s="8" t="s">
        <v>59</v>
      </c>
      <c r="H187" s="31">
        <v>0</v>
      </c>
      <c r="I187" s="8">
        <v>711000000</v>
      </c>
      <c r="J187" s="8" t="s">
        <v>354</v>
      </c>
      <c r="K187" s="8" t="s">
        <v>812</v>
      </c>
      <c r="L187" s="8" t="s">
        <v>176</v>
      </c>
      <c r="M187" s="12" t="s">
        <v>57</v>
      </c>
      <c r="N187" s="12" t="s">
        <v>591</v>
      </c>
      <c r="O187" s="47" t="s">
        <v>560</v>
      </c>
      <c r="P187" s="12">
        <v>796</v>
      </c>
      <c r="Q187" s="1" t="s">
        <v>546</v>
      </c>
      <c r="R187" s="7">
        <v>1</v>
      </c>
      <c r="S187" s="15">
        <f t="shared" si="8"/>
        <v>154000</v>
      </c>
      <c r="T187" s="15">
        <v>154000</v>
      </c>
      <c r="U187" s="15">
        <f t="shared" si="6"/>
        <v>172480.00000000003</v>
      </c>
      <c r="V187" s="15"/>
      <c r="W187" s="12" t="s">
        <v>854</v>
      </c>
      <c r="X187" s="15"/>
      <c r="Y187" s="56"/>
      <c r="Z187" s="57"/>
      <c r="AA187" s="20"/>
      <c r="AB187" s="20"/>
    </row>
    <row r="188" spans="1:28" s="2" customFormat="1" ht="94.5">
      <c r="A188" s="60" t="s">
        <v>299</v>
      </c>
      <c r="B188" s="8" t="s">
        <v>65</v>
      </c>
      <c r="C188" s="22" t="s">
        <v>263</v>
      </c>
      <c r="D188" s="7" t="s">
        <v>264</v>
      </c>
      <c r="E188" s="7" t="s">
        <v>365</v>
      </c>
      <c r="F188" s="8"/>
      <c r="G188" s="8" t="s">
        <v>59</v>
      </c>
      <c r="H188" s="31">
        <v>0</v>
      </c>
      <c r="I188" s="8">
        <v>711000000</v>
      </c>
      <c r="J188" s="8" t="s">
        <v>354</v>
      </c>
      <c r="K188" s="8" t="s">
        <v>554</v>
      </c>
      <c r="L188" s="8" t="s">
        <v>176</v>
      </c>
      <c r="M188" s="12" t="s">
        <v>57</v>
      </c>
      <c r="N188" s="12" t="s">
        <v>591</v>
      </c>
      <c r="O188" s="47" t="s">
        <v>560</v>
      </c>
      <c r="P188" s="12">
        <v>796</v>
      </c>
      <c r="Q188" s="1" t="s">
        <v>546</v>
      </c>
      <c r="R188" s="7">
        <v>6</v>
      </c>
      <c r="S188" s="15">
        <f t="shared" si="8"/>
        <v>94833</v>
      </c>
      <c r="T188" s="15">
        <v>568998</v>
      </c>
      <c r="U188" s="15">
        <f t="shared" si="6"/>
        <v>637277.76</v>
      </c>
      <c r="V188" s="15"/>
      <c r="W188" s="12" t="s">
        <v>854</v>
      </c>
      <c r="X188" s="15"/>
      <c r="Y188" s="56"/>
      <c r="Z188" s="57"/>
      <c r="AA188" s="20"/>
      <c r="AB188" s="20"/>
    </row>
    <row r="189" spans="1:28" s="2" customFormat="1" ht="94.5">
      <c r="A189" s="60" t="s">
        <v>300</v>
      </c>
      <c r="B189" s="8" t="s">
        <v>65</v>
      </c>
      <c r="C189" s="22" t="s">
        <v>263</v>
      </c>
      <c r="D189" s="7" t="s">
        <v>265</v>
      </c>
      <c r="E189" s="7" t="s">
        <v>266</v>
      </c>
      <c r="F189" s="8"/>
      <c r="G189" s="8" t="s">
        <v>59</v>
      </c>
      <c r="H189" s="31">
        <v>0</v>
      </c>
      <c r="I189" s="8">
        <v>711000000</v>
      </c>
      <c r="J189" s="8" t="s">
        <v>354</v>
      </c>
      <c r="K189" s="8" t="s">
        <v>812</v>
      </c>
      <c r="L189" s="8" t="s">
        <v>176</v>
      </c>
      <c r="M189" s="12" t="s">
        <v>57</v>
      </c>
      <c r="N189" s="12" t="s">
        <v>591</v>
      </c>
      <c r="O189" s="47" t="s">
        <v>560</v>
      </c>
      <c r="P189" s="12">
        <v>796</v>
      </c>
      <c r="Q189" s="1" t="s">
        <v>546</v>
      </c>
      <c r="R189" s="7">
        <v>20</v>
      </c>
      <c r="S189" s="15">
        <f t="shared" si="8"/>
        <v>38500</v>
      </c>
      <c r="T189" s="15">
        <v>770000</v>
      </c>
      <c r="U189" s="15">
        <f t="shared" si="6"/>
        <v>862400.0000000001</v>
      </c>
      <c r="V189" s="15"/>
      <c r="W189" s="12" t="s">
        <v>854</v>
      </c>
      <c r="X189" s="15"/>
      <c r="Y189" s="56"/>
      <c r="Z189" s="57"/>
      <c r="AA189" s="20"/>
      <c r="AB189" s="20"/>
    </row>
    <row r="190" spans="1:28" s="2" customFormat="1" ht="94.5">
      <c r="A190" s="60" t="s">
        <v>301</v>
      </c>
      <c r="B190" s="8" t="s">
        <v>65</v>
      </c>
      <c r="C190" s="22" t="s">
        <v>267</v>
      </c>
      <c r="D190" s="7" t="s">
        <v>268</v>
      </c>
      <c r="E190" s="7" t="s">
        <v>557</v>
      </c>
      <c r="F190" s="8"/>
      <c r="G190" s="8" t="s">
        <v>59</v>
      </c>
      <c r="H190" s="31">
        <v>0</v>
      </c>
      <c r="I190" s="8">
        <v>711000000</v>
      </c>
      <c r="J190" s="8" t="s">
        <v>354</v>
      </c>
      <c r="K190" s="8" t="s">
        <v>554</v>
      </c>
      <c r="L190" s="8" t="s">
        <v>176</v>
      </c>
      <c r="M190" s="12" t="s">
        <v>57</v>
      </c>
      <c r="N190" s="12" t="s">
        <v>591</v>
      </c>
      <c r="O190" s="47" t="s">
        <v>560</v>
      </c>
      <c r="P190" s="12">
        <v>796</v>
      </c>
      <c r="Q190" s="1" t="s">
        <v>546</v>
      </c>
      <c r="R190" s="7">
        <v>6</v>
      </c>
      <c r="S190" s="15">
        <f t="shared" si="8"/>
        <v>37500</v>
      </c>
      <c r="T190" s="15">
        <v>225000</v>
      </c>
      <c r="U190" s="15">
        <f t="shared" si="6"/>
        <v>252000.00000000003</v>
      </c>
      <c r="V190" s="15"/>
      <c r="W190" s="12" t="s">
        <v>854</v>
      </c>
      <c r="X190" s="15"/>
      <c r="Y190" s="56"/>
      <c r="Z190" s="57"/>
      <c r="AA190" s="20"/>
      <c r="AB190" s="20"/>
    </row>
    <row r="191" spans="1:28" s="2" customFormat="1" ht="136.5" customHeight="1">
      <c r="A191" s="60" t="s">
        <v>302</v>
      </c>
      <c r="B191" s="45" t="s">
        <v>65</v>
      </c>
      <c r="C191" s="55" t="s">
        <v>269</v>
      </c>
      <c r="D191" s="7" t="s">
        <v>270</v>
      </c>
      <c r="E191" s="7" t="s">
        <v>271</v>
      </c>
      <c r="F191" s="8"/>
      <c r="G191" s="8" t="s">
        <v>59</v>
      </c>
      <c r="H191" s="31">
        <v>0</v>
      </c>
      <c r="I191" s="8">
        <v>711000000</v>
      </c>
      <c r="J191" s="8" t="s">
        <v>354</v>
      </c>
      <c r="K191" s="8" t="s">
        <v>541</v>
      </c>
      <c r="L191" s="8" t="s">
        <v>176</v>
      </c>
      <c r="M191" s="12" t="s">
        <v>57</v>
      </c>
      <c r="N191" s="12" t="s">
        <v>591</v>
      </c>
      <c r="O191" s="47" t="s">
        <v>560</v>
      </c>
      <c r="P191" s="12">
        <v>796</v>
      </c>
      <c r="Q191" s="1" t="s">
        <v>546</v>
      </c>
      <c r="R191" s="7">
        <v>1</v>
      </c>
      <c r="S191" s="15">
        <f t="shared" si="8"/>
        <v>329000</v>
      </c>
      <c r="T191" s="15">
        <v>329000</v>
      </c>
      <c r="U191" s="15">
        <f t="shared" si="6"/>
        <v>368480.00000000006</v>
      </c>
      <c r="V191" s="15"/>
      <c r="W191" s="12" t="s">
        <v>854</v>
      </c>
      <c r="X191" s="15"/>
      <c r="Y191" s="56"/>
      <c r="Z191" s="57"/>
      <c r="AA191" s="20"/>
      <c r="AB191" s="20"/>
    </row>
    <row r="192" spans="1:28" s="2" customFormat="1" ht="94.5">
      <c r="A192" s="60" t="s">
        <v>303</v>
      </c>
      <c r="B192" s="45" t="s">
        <v>65</v>
      </c>
      <c r="C192" s="55" t="s">
        <v>661</v>
      </c>
      <c r="D192" s="51" t="s">
        <v>272</v>
      </c>
      <c r="E192" s="51" t="s">
        <v>272</v>
      </c>
      <c r="F192" s="45"/>
      <c r="G192" s="8" t="s">
        <v>59</v>
      </c>
      <c r="H192" s="31">
        <v>0</v>
      </c>
      <c r="I192" s="8">
        <v>711000000</v>
      </c>
      <c r="J192" s="8" t="s">
        <v>354</v>
      </c>
      <c r="K192" s="8" t="s">
        <v>542</v>
      </c>
      <c r="L192" s="8" t="s">
        <v>176</v>
      </c>
      <c r="M192" s="12" t="s">
        <v>57</v>
      </c>
      <c r="N192" s="12" t="s">
        <v>591</v>
      </c>
      <c r="O192" s="47" t="s">
        <v>560</v>
      </c>
      <c r="P192" s="12">
        <v>796</v>
      </c>
      <c r="Q192" s="1" t="s">
        <v>546</v>
      </c>
      <c r="R192" s="7">
        <v>25</v>
      </c>
      <c r="S192" s="15">
        <v>10000</v>
      </c>
      <c r="T192" s="15">
        <v>250000</v>
      </c>
      <c r="U192" s="15">
        <f t="shared" si="6"/>
        <v>280000</v>
      </c>
      <c r="V192" s="15"/>
      <c r="W192" s="12" t="s">
        <v>854</v>
      </c>
      <c r="X192" s="15"/>
      <c r="Y192" s="56"/>
      <c r="Z192" s="57"/>
      <c r="AA192" s="20"/>
      <c r="AB192" s="20"/>
    </row>
    <row r="193" spans="1:28" s="2" customFormat="1" ht="94.5">
      <c r="A193" s="60" t="s">
        <v>304</v>
      </c>
      <c r="B193" s="8" t="s">
        <v>65</v>
      </c>
      <c r="C193" s="7" t="s">
        <v>336</v>
      </c>
      <c r="D193" s="22" t="s">
        <v>273</v>
      </c>
      <c r="E193" s="22" t="s">
        <v>273</v>
      </c>
      <c r="F193" s="8"/>
      <c r="G193" s="8" t="s">
        <v>59</v>
      </c>
      <c r="H193" s="31">
        <v>0</v>
      </c>
      <c r="I193" s="8">
        <v>711000000</v>
      </c>
      <c r="J193" s="8" t="s">
        <v>354</v>
      </c>
      <c r="K193" s="8" t="s">
        <v>555</v>
      </c>
      <c r="L193" s="8" t="s">
        <v>176</v>
      </c>
      <c r="M193" s="12" t="s">
        <v>57</v>
      </c>
      <c r="N193" s="12" t="s">
        <v>591</v>
      </c>
      <c r="O193" s="47" t="s">
        <v>560</v>
      </c>
      <c r="P193" s="12">
        <v>796</v>
      </c>
      <c r="Q193" s="1" t="s">
        <v>546</v>
      </c>
      <c r="R193" s="7">
        <v>1</v>
      </c>
      <c r="S193" s="15">
        <f>T193/R193</f>
        <v>268000</v>
      </c>
      <c r="T193" s="15">
        <v>268000</v>
      </c>
      <c r="U193" s="15">
        <f t="shared" si="6"/>
        <v>300160</v>
      </c>
      <c r="V193" s="15"/>
      <c r="W193" s="12" t="s">
        <v>854</v>
      </c>
      <c r="X193" s="15"/>
      <c r="Y193" s="56"/>
      <c r="Z193" s="57"/>
      <c r="AA193" s="20"/>
      <c r="AB193" s="20"/>
    </row>
    <row r="194" spans="1:28" s="2" customFormat="1" ht="94.5">
      <c r="A194" s="60" t="s">
        <v>305</v>
      </c>
      <c r="B194" s="8" t="s">
        <v>65</v>
      </c>
      <c r="C194" s="22" t="s">
        <v>337</v>
      </c>
      <c r="D194" s="7" t="s">
        <v>274</v>
      </c>
      <c r="E194" s="7" t="s">
        <v>274</v>
      </c>
      <c r="F194" s="8"/>
      <c r="G194" s="8" t="s">
        <v>59</v>
      </c>
      <c r="H194" s="31">
        <v>0</v>
      </c>
      <c r="I194" s="8">
        <v>711000000</v>
      </c>
      <c r="J194" s="8" t="s">
        <v>354</v>
      </c>
      <c r="K194" s="8" t="s">
        <v>812</v>
      </c>
      <c r="L194" s="8" t="s">
        <v>176</v>
      </c>
      <c r="M194" s="12" t="s">
        <v>57</v>
      </c>
      <c r="N194" s="12" t="s">
        <v>591</v>
      </c>
      <c r="O194" s="47" t="s">
        <v>560</v>
      </c>
      <c r="P194" s="12">
        <v>796</v>
      </c>
      <c r="Q194" s="1" t="s">
        <v>546</v>
      </c>
      <c r="R194" s="32">
        <v>5</v>
      </c>
      <c r="S194" s="15">
        <f>T194/R194</f>
        <v>26400</v>
      </c>
      <c r="T194" s="64">
        <v>132000</v>
      </c>
      <c r="U194" s="15">
        <f t="shared" si="6"/>
        <v>147840</v>
      </c>
      <c r="V194" s="15"/>
      <c r="W194" s="12" t="s">
        <v>854</v>
      </c>
      <c r="X194" s="15"/>
      <c r="Y194" s="56"/>
      <c r="Z194" s="57"/>
      <c r="AA194" s="20"/>
      <c r="AB194" s="20"/>
    </row>
    <row r="195" spans="1:28" s="2" customFormat="1" ht="94.5">
      <c r="A195" s="60" t="s">
        <v>306</v>
      </c>
      <c r="B195" s="8" t="s">
        <v>65</v>
      </c>
      <c r="C195" s="22" t="s">
        <v>341</v>
      </c>
      <c r="D195" s="7" t="s">
        <v>659</v>
      </c>
      <c r="E195" s="7" t="s">
        <v>660</v>
      </c>
      <c r="F195" s="8"/>
      <c r="G195" s="8" t="s">
        <v>59</v>
      </c>
      <c r="H195" s="31">
        <v>0</v>
      </c>
      <c r="I195" s="8">
        <v>711000000</v>
      </c>
      <c r="J195" s="8" t="s">
        <v>354</v>
      </c>
      <c r="K195" s="8" t="s">
        <v>541</v>
      </c>
      <c r="L195" s="8" t="s">
        <v>176</v>
      </c>
      <c r="M195" s="12" t="s">
        <v>57</v>
      </c>
      <c r="N195" s="12" t="s">
        <v>591</v>
      </c>
      <c r="O195" s="47" t="s">
        <v>560</v>
      </c>
      <c r="P195" s="12">
        <v>796</v>
      </c>
      <c r="Q195" s="1" t="s">
        <v>546</v>
      </c>
      <c r="R195" s="32">
        <v>1</v>
      </c>
      <c r="S195" s="15">
        <f>T195/R195</f>
        <v>29000</v>
      </c>
      <c r="T195" s="64">
        <v>29000</v>
      </c>
      <c r="U195" s="15">
        <f t="shared" si="6"/>
        <v>32480.000000000004</v>
      </c>
      <c r="V195" s="15"/>
      <c r="W195" s="12" t="s">
        <v>854</v>
      </c>
      <c r="X195" s="15"/>
      <c r="Y195" s="56"/>
      <c r="Z195" s="57"/>
      <c r="AA195" s="20"/>
      <c r="AB195" s="20"/>
    </row>
    <row r="196" spans="1:28" s="2" customFormat="1" ht="143.25" customHeight="1">
      <c r="A196" s="60" t="s">
        <v>578</v>
      </c>
      <c r="B196" s="8" t="s">
        <v>65</v>
      </c>
      <c r="C196" s="22">
        <v>40939</v>
      </c>
      <c r="D196" s="7" t="s">
        <v>622</v>
      </c>
      <c r="E196" s="7" t="s">
        <v>645</v>
      </c>
      <c r="F196" s="8"/>
      <c r="G196" s="8" t="s">
        <v>59</v>
      </c>
      <c r="H196" s="31">
        <v>0</v>
      </c>
      <c r="I196" s="8">
        <v>711000000</v>
      </c>
      <c r="J196" s="8" t="s">
        <v>354</v>
      </c>
      <c r="K196" s="8" t="s">
        <v>541</v>
      </c>
      <c r="L196" s="8" t="s">
        <v>176</v>
      </c>
      <c r="M196" s="12" t="s">
        <v>57</v>
      </c>
      <c r="N196" s="12" t="s">
        <v>568</v>
      </c>
      <c r="O196" s="12" t="s">
        <v>560</v>
      </c>
      <c r="P196" s="12">
        <v>796</v>
      </c>
      <c r="Q196" s="1" t="s">
        <v>546</v>
      </c>
      <c r="R196" s="32">
        <v>35</v>
      </c>
      <c r="S196" s="15">
        <v>32000</v>
      </c>
      <c r="T196" s="64">
        <v>1120000</v>
      </c>
      <c r="U196" s="15">
        <f t="shared" si="6"/>
        <v>1254400.0000000002</v>
      </c>
      <c r="V196" s="15"/>
      <c r="W196" s="12" t="s">
        <v>854</v>
      </c>
      <c r="X196" s="15"/>
      <c r="Y196" s="56"/>
      <c r="Z196" s="57"/>
      <c r="AA196" s="20"/>
      <c r="AB196" s="20"/>
    </row>
    <row r="197" spans="1:28" s="2" customFormat="1" ht="112.5" customHeight="1">
      <c r="A197" s="60" t="s">
        <v>579</v>
      </c>
      <c r="B197" s="8" t="s">
        <v>65</v>
      </c>
      <c r="C197" s="22">
        <v>40939</v>
      </c>
      <c r="D197" s="7" t="s">
        <v>622</v>
      </c>
      <c r="E197" s="7" t="s">
        <v>646</v>
      </c>
      <c r="F197" s="8"/>
      <c r="G197" s="8" t="s">
        <v>59</v>
      </c>
      <c r="H197" s="31">
        <v>0</v>
      </c>
      <c r="I197" s="8">
        <v>711000000</v>
      </c>
      <c r="J197" s="8" t="s">
        <v>354</v>
      </c>
      <c r="K197" s="8" t="s">
        <v>541</v>
      </c>
      <c r="L197" s="8" t="s">
        <v>176</v>
      </c>
      <c r="M197" s="12" t="s">
        <v>57</v>
      </c>
      <c r="N197" s="12" t="s">
        <v>568</v>
      </c>
      <c r="O197" s="12" t="s">
        <v>560</v>
      </c>
      <c r="P197" s="12">
        <v>796</v>
      </c>
      <c r="Q197" s="1" t="s">
        <v>546</v>
      </c>
      <c r="R197" s="32">
        <v>18</v>
      </c>
      <c r="S197" s="15">
        <v>36000</v>
      </c>
      <c r="T197" s="64">
        <v>648000</v>
      </c>
      <c r="U197" s="15">
        <f t="shared" si="6"/>
        <v>725760.0000000001</v>
      </c>
      <c r="V197" s="15"/>
      <c r="W197" s="12" t="s">
        <v>854</v>
      </c>
      <c r="X197" s="15"/>
      <c r="Y197" s="56"/>
      <c r="Z197" s="57"/>
      <c r="AA197" s="20"/>
      <c r="AB197" s="20"/>
    </row>
    <row r="198" spans="1:28" s="2" customFormat="1" ht="123" customHeight="1">
      <c r="A198" s="60" t="s">
        <v>307</v>
      </c>
      <c r="B198" s="8" t="s">
        <v>65</v>
      </c>
      <c r="C198" s="22">
        <v>40939</v>
      </c>
      <c r="D198" s="7" t="s">
        <v>622</v>
      </c>
      <c r="E198" s="7" t="s">
        <v>647</v>
      </c>
      <c r="F198" s="8"/>
      <c r="G198" s="8" t="s">
        <v>59</v>
      </c>
      <c r="H198" s="31">
        <v>0</v>
      </c>
      <c r="I198" s="8">
        <v>711000000</v>
      </c>
      <c r="J198" s="8" t="s">
        <v>354</v>
      </c>
      <c r="K198" s="8" t="s">
        <v>541</v>
      </c>
      <c r="L198" s="8" t="s">
        <v>176</v>
      </c>
      <c r="M198" s="12" t="s">
        <v>57</v>
      </c>
      <c r="N198" s="12" t="s">
        <v>568</v>
      </c>
      <c r="O198" s="12" t="s">
        <v>560</v>
      </c>
      <c r="P198" s="12">
        <v>796</v>
      </c>
      <c r="Q198" s="1" t="s">
        <v>546</v>
      </c>
      <c r="R198" s="32">
        <v>45</v>
      </c>
      <c r="S198" s="15">
        <v>47000</v>
      </c>
      <c r="T198" s="64">
        <v>2115000</v>
      </c>
      <c r="U198" s="15">
        <f t="shared" si="6"/>
        <v>2368800</v>
      </c>
      <c r="V198" s="15"/>
      <c r="W198" s="12" t="s">
        <v>854</v>
      </c>
      <c r="X198" s="15"/>
      <c r="Y198" s="56"/>
      <c r="Z198" s="57"/>
      <c r="AA198" s="20"/>
      <c r="AB198" s="20"/>
    </row>
    <row r="199" spans="1:28" s="2" customFormat="1" ht="118.5" customHeight="1">
      <c r="A199" s="60" t="s">
        <v>308</v>
      </c>
      <c r="B199" s="8" t="s">
        <v>65</v>
      </c>
      <c r="C199" s="22">
        <v>40939</v>
      </c>
      <c r="D199" s="7" t="s">
        <v>622</v>
      </c>
      <c r="E199" s="7" t="s">
        <v>634</v>
      </c>
      <c r="F199" s="8"/>
      <c r="G199" s="8" t="s">
        <v>59</v>
      </c>
      <c r="H199" s="31">
        <v>0</v>
      </c>
      <c r="I199" s="8">
        <v>711000000</v>
      </c>
      <c r="J199" s="8" t="s">
        <v>354</v>
      </c>
      <c r="K199" s="8" t="s">
        <v>541</v>
      </c>
      <c r="L199" s="8" t="s">
        <v>176</v>
      </c>
      <c r="M199" s="12" t="s">
        <v>57</v>
      </c>
      <c r="N199" s="12" t="s">
        <v>568</v>
      </c>
      <c r="O199" s="12" t="s">
        <v>560</v>
      </c>
      <c r="P199" s="12">
        <v>796</v>
      </c>
      <c r="Q199" s="1" t="s">
        <v>546</v>
      </c>
      <c r="R199" s="32">
        <v>35</v>
      </c>
      <c r="S199" s="15">
        <v>20000</v>
      </c>
      <c r="T199" s="64">
        <v>700000</v>
      </c>
      <c r="U199" s="15">
        <f t="shared" si="6"/>
        <v>784000.0000000001</v>
      </c>
      <c r="V199" s="15"/>
      <c r="W199" s="12" t="s">
        <v>854</v>
      </c>
      <c r="X199" s="15"/>
      <c r="Y199" s="56"/>
      <c r="Z199" s="57"/>
      <c r="AA199" s="20"/>
      <c r="AB199" s="20"/>
    </row>
    <row r="200" spans="1:28" s="2" customFormat="1" ht="78.75">
      <c r="A200" s="60" t="s">
        <v>309</v>
      </c>
      <c r="B200" s="8" t="s">
        <v>65</v>
      </c>
      <c r="C200" s="22">
        <v>40939</v>
      </c>
      <c r="D200" s="7" t="s">
        <v>622</v>
      </c>
      <c r="E200" s="7" t="s">
        <v>652</v>
      </c>
      <c r="F200" s="8"/>
      <c r="G200" s="8" t="s">
        <v>59</v>
      </c>
      <c r="H200" s="31">
        <v>0</v>
      </c>
      <c r="I200" s="8">
        <v>711000000</v>
      </c>
      <c r="J200" s="8" t="s">
        <v>354</v>
      </c>
      <c r="K200" s="8" t="s">
        <v>541</v>
      </c>
      <c r="L200" s="8" t="s">
        <v>176</v>
      </c>
      <c r="M200" s="12" t="s">
        <v>57</v>
      </c>
      <c r="N200" s="12" t="s">
        <v>568</v>
      </c>
      <c r="O200" s="12" t="s">
        <v>560</v>
      </c>
      <c r="P200" s="12">
        <v>796</v>
      </c>
      <c r="Q200" s="1" t="s">
        <v>546</v>
      </c>
      <c r="R200" s="32">
        <v>15</v>
      </c>
      <c r="S200" s="15">
        <v>30000</v>
      </c>
      <c r="T200" s="64">
        <v>450000</v>
      </c>
      <c r="U200" s="15">
        <f t="shared" si="6"/>
        <v>504000.00000000006</v>
      </c>
      <c r="V200" s="15"/>
      <c r="W200" s="12" t="s">
        <v>854</v>
      </c>
      <c r="X200" s="15"/>
      <c r="Y200" s="56"/>
      <c r="Z200" s="57"/>
      <c r="AA200" s="20"/>
      <c r="AB200" s="20"/>
    </row>
    <row r="201" spans="1:28" s="2" customFormat="1" ht="99.75" customHeight="1">
      <c r="A201" s="60" t="s">
        <v>310</v>
      </c>
      <c r="B201" s="8" t="s">
        <v>65</v>
      </c>
      <c r="C201" s="22">
        <v>40939</v>
      </c>
      <c r="D201" s="7" t="s">
        <v>623</v>
      </c>
      <c r="E201" s="7" t="s">
        <v>651</v>
      </c>
      <c r="F201" s="8"/>
      <c r="G201" s="8" t="s">
        <v>59</v>
      </c>
      <c r="H201" s="31">
        <v>0</v>
      </c>
      <c r="I201" s="8">
        <v>711000000</v>
      </c>
      <c r="J201" s="8" t="s">
        <v>354</v>
      </c>
      <c r="K201" s="8" t="s">
        <v>541</v>
      </c>
      <c r="L201" s="8" t="s">
        <v>176</v>
      </c>
      <c r="M201" s="12" t="s">
        <v>57</v>
      </c>
      <c r="N201" s="12" t="s">
        <v>568</v>
      </c>
      <c r="O201" s="12" t="s">
        <v>560</v>
      </c>
      <c r="P201" s="12">
        <v>796</v>
      </c>
      <c r="Q201" s="1" t="s">
        <v>546</v>
      </c>
      <c r="R201" s="32">
        <v>2</v>
      </c>
      <c r="S201" s="15">
        <v>125000</v>
      </c>
      <c r="T201" s="64">
        <f aca="true" t="shared" si="9" ref="T201:T206">S201*R201</f>
        <v>250000</v>
      </c>
      <c r="U201" s="15">
        <f t="shared" si="6"/>
        <v>280000</v>
      </c>
      <c r="V201" s="15"/>
      <c r="W201" s="12" t="s">
        <v>854</v>
      </c>
      <c r="X201" s="15"/>
      <c r="Y201" s="56"/>
      <c r="Z201" s="57"/>
      <c r="AA201" s="20"/>
      <c r="AB201" s="20"/>
    </row>
    <row r="202" spans="1:28" s="2" customFormat="1" ht="78.75">
      <c r="A202" s="60" t="s">
        <v>311</v>
      </c>
      <c r="B202" s="8" t="s">
        <v>65</v>
      </c>
      <c r="C202" s="22">
        <v>40939</v>
      </c>
      <c r="D202" s="7" t="s">
        <v>623</v>
      </c>
      <c r="E202" s="7" t="s">
        <v>648</v>
      </c>
      <c r="F202" s="8"/>
      <c r="G202" s="8" t="s">
        <v>59</v>
      </c>
      <c r="H202" s="31">
        <v>0</v>
      </c>
      <c r="I202" s="8">
        <v>711000000</v>
      </c>
      <c r="J202" s="8" t="s">
        <v>354</v>
      </c>
      <c r="K202" s="8" t="s">
        <v>541</v>
      </c>
      <c r="L202" s="8" t="s">
        <v>176</v>
      </c>
      <c r="M202" s="12" t="s">
        <v>57</v>
      </c>
      <c r="N202" s="12" t="s">
        <v>568</v>
      </c>
      <c r="O202" s="12" t="s">
        <v>560</v>
      </c>
      <c r="P202" s="12">
        <v>796</v>
      </c>
      <c r="Q202" s="1" t="s">
        <v>528</v>
      </c>
      <c r="R202" s="32">
        <v>2</v>
      </c>
      <c r="S202" s="15">
        <v>70000</v>
      </c>
      <c r="T202" s="64">
        <f t="shared" si="9"/>
        <v>140000</v>
      </c>
      <c r="U202" s="15">
        <f t="shared" si="6"/>
        <v>156800.00000000003</v>
      </c>
      <c r="V202" s="15"/>
      <c r="W202" s="12" t="s">
        <v>854</v>
      </c>
      <c r="X202" s="15"/>
      <c r="Y202" s="56"/>
      <c r="Z202" s="57"/>
      <c r="AA202" s="20"/>
      <c r="AB202" s="20"/>
    </row>
    <row r="203" spans="1:28" s="2" customFormat="1" ht="78.75">
      <c r="A203" s="60" t="s">
        <v>312</v>
      </c>
      <c r="B203" s="8" t="s">
        <v>65</v>
      </c>
      <c r="C203" s="22">
        <v>40939</v>
      </c>
      <c r="D203" s="7" t="s">
        <v>623</v>
      </c>
      <c r="E203" s="7" t="s">
        <v>649</v>
      </c>
      <c r="F203" s="8"/>
      <c r="G203" s="8" t="s">
        <v>59</v>
      </c>
      <c r="H203" s="31">
        <v>0</v>
      </c>
      <c r="I203" s="8">
        <v>711000000</v>
      </c>
      <c r="J203" s="8" t="s">
        <v>354</v>
      </c>
      <c r="K203" s="8" t="s">
        <v>541</v>
      </c>
      <c r="L203" s="8" t="s">
        <v>176</v>
      </c>
      <c r="M203" s="12" t="s">
        <v>57</v>
      </c>
      <c r="N203" s="12" t="s">
        <v>568</v>
      </c>
      <c r="O203" s="12" t="s">
        <v>560</v>
      </c>
      <c r="P203" s="12">
        <v>796</v>
      </c>
      <c r="Q203" s="1" t="s">
        <v>546</v>
      </c>
      <c r="R203" s="32">
        <v>2</v>
      </c>
      <c r="S203" s="15">
        <v>60000</v>
      </c>
      <c r="T203" s="64">
        <f t="shared" si="9"/>
        <v>120000</v>
      </c>
      <c r="U203" s="15">
        <f t="shared" si="6"/>
        <v>134400</v>
      </c>
      <c r="V203" s="15"/>
      <c r="W203" s="12" t="s">
        <v>854</v>
      </c>
      <c r="X203" s="15"/>
      <c r="Y203" s="56"/>
      <c r="Z203" s="57"/>
      <c r="AA203" s="20"/>
      <c r="AB203" s="20"/>
    </row>
    <row r="204" spans="1:28" s="2" customFormat="1" ht="78.75">
      <c r="A204" s="60" t="s">
        <v>313</v>
      </c>
      <c r="B204" s="8" t="s">
        <v>65</v>
      </c>
      <c r="C204" s="22">
        <v>40939</v>
      </c>
      <c r="D204" s="7" t="s">
        <v>623</v>
      </c>
      <c r="E204" s="7" t="s">
        <v>650</v>
      </c>
      <c r="F204" s="8"/>
      <c r="G204" s="8" t="s">
        <v>59</v>
      </c>
      <c r="H204" s="31">
        <v>0</v>
      </c>
      <c r="I204" s="8">
        <v>711000000</v>
      </c>
      <c r="J204" s="8" t="s">
        <v>354</v>
      </c>
      <c r="K204" s="8" t="s">
        <v>541</v>
      </c>
      <c r="L204" s="8" t="s">
        <v>176</v>
      </c>
      <c r="M204" s="12" t="s">
        <v>57</v>
      </c>
      <c r="N204" s="12" t="s">
        <v>568</v>
      </c>
      <c r="O204" s="12" t="s">
        <v>560</v>
      </c>
      <c r="P204" s="12">
        <v>796</v>
      </c>
      <c r="Q204" s="1" t="s">
        <v>546</v>
      </c>
      <c r="R204" s="32">
        <v>2</v>
      </c>
      <c r="S204" s="15">
        <v>85000</v>
      </c>
      <c r="T204" s="64">
        <f t="shared" si="9"/>
        <v>170000</v>
      </c>
      <c r="U204" s="15">
        <f t="shared" si="6"/>
        <v>190400.00000000003</v>
      </c>
      <c r="V204" s="15"/>
      <c r="W204" s="12" t="s">
        <v>854</v>
      </c>
      <c r="X204" s="15"/>
      <c r="Y204" s="56"/>
      <c r="Z204" s="57"/>
      <c r="AA204" s="20"/>
      <c r="AB204" s="20"/>
    </row>
    <row r="205" spans="1:28" s="2" customFormat="1" ht="110.25" customHeight="1">
      <c r="A205" s="60" t="s">
        <v>314</v>
      </c>
      <c r="B205" s="8" t="s">
        <v>65</v>
      </c>
      <c r="C205" s="22">
        <v>40939</v>
      </c>
      <c r="D205" s="7" t="s">
        <v>623</v>
      </c>
      <c r="E205" s="7" t="s">
        <v>653</v>
      </c>
      <c r="F205" s="8"/>
      <c r="G205" s="8" t="s">
        <v>59</v>
      </c>
      <c r="H205" s="31">
        <v>0</v>
      </c>
      <c r="I205" s="8">
        <v>711000000</v>
      </c>
      <c r="J205" s="8" t="s">
        <v>354</v>
      </c>
      <c r="K205" s="8" t="s">
        <v>541</v>
      </c>
      <c r="L205" s="8" t="s">
        <v>176</v>
      </c>
      <c r="M205" s="12" t="s">
        <v>57</v>
      </c>
      <c r="N205" s="12" t="s">
        <v>568</v>
      </c>
      <c r="O205" s="12" t="s">
        <v>560</v>
      </c>
      <c r="P205" s="12">
        <v>796</v>
      </c>
      <c r="Q205" s="1" t="s">
        <v>546</v>
      </c>
      <c r="R205" s="32">
        <v>2</v>
      </c>
      <c r="S205" s="15">
        <v>91000</v>
      </c>
      <c r="T205" s="64">
        <f t="shared" si="9"/>
        <v>182000</v>
      </c>
      <c r="U205" s="15">
        <f t="shared" si="6"/>
        <v>203840.00000000003</v>
      </c>
      <c r="V205" s="15"/>
      <c r="W205" s="12" t="s">
        <v>854</v>
      </c>
      <c r="X205" s="15"/>
      <c r="Y205" s="56"/>
      <c r="Z205" s="57"/>
      <c r="AA205" s="20"/>
      <c r="AB205" s="20"/>
    </row>
    <row r="206" spans="1:28" s="2" customFormat="1" ht="130.5" customHeight="1">
      <c r="A206" s="60" t="s">
        <v>315</v>
      </c>
      <c r="B206" s="8" t="s">
        <v>65</v>
      </c>
      <c r="C206" s="22">
        <v>40939</v>
      </c>
      <c r="D206" s="7" t="s">
        <v>623</v>
      </c>
      <c r="E206" s="7" t="s">
        <v>654</v>
      </c>
      <c r="F206" s="8"/>
      <c r="G206" s="8" t="s">
        <v>59</v>
      </c>
      <c r="H206" s="31">
        <v>0</v>
      </c>
      <c r="I206" s="8">
        <v>711000000</v>
      </c>
      <c r="J206" s="8" t="s">
        <v>354</v>
      </c>
      <c r="K206" s="8" t="s">
        <v>541</v>
      </c>
      <c r="L206" s="8" t="s">
        <v>176</v>
      </c>
      <c r="M206" s="12" t="s">
        <v>57</v>
      </c>
      <c r="N206" s="12" t="s">
        <v>568</v>
      </c>
      <c r="O206" s="12" t="s">
        <v>560</v>
      </c>
      <c r="P206" s="12">
        <v>796</v>
      </c>
      <c r="Q206" s="1" t="s">
        <v>546</v>
      </c>
      <c r="R206" s="32">
        <v>2</v>
      </c>
      <c r="S206" s="15">
        <v>118000</v>
      </c>
      <c r="T206" s="64">
        <f t="shared" si="9"/>
        <v>236000</v>
      </c>
      <c r="U206" s="15">
        <f t="shared" si="6"/>
        <v>264320</v>
      </c>
      <c r="V206" s="15"/>
      <c r="W206" s="12" t="s">
        <v>854</v>
      </c>
      <c r="X206" s="15"/>
      <c r="Y206" s="56"/>
      <c r="Z206" s="57"/>
      <c r="AA206" s="20"/>
      <c r="AB206" s="20"/>
    </row>
    <row r="207" spans="1:28" s="2" customFormat="1" ht="117.75" customHeight="1">
      <c r="A207" s="60" t="s">
        <v>316</v>
      </c>
      <c r="B207" s="8" t="s">
        <v>65</v>
      </c>
      <c r="C207" s="22">
        <v>40939</v>
      </c>
      <c r="D207" s="7" t="s">
        <v>620</v>
      </c>
      <c r="E207" s="7" t="s">
        <v>655</v>
      </c>
      <c r="F207" s="8"/>
      <c r="G207" s="8" t="s">
        <v>59</v>
      </c>
      <c r="H207" s="31">
        <v>0</v>
      </c>
      <c r="I207" s="8">
        <v>711000000</v>
      </c>
      <c r="J207" s="8" t="s">
        <v>354</v>
      </c>
      <c r="K207" s="8" t="s">
        <v>541</v>
      </c>
      <c r="L207" s="8" t="s">
        <v>176</v>
      </c>
      <c r="M207" s="12" t="s">
        <v>57</v>
      </c>
      <c r="N207" s="12" t="s">
        <v>568</v>
      </c>
      <c r="O207" s="12" t="s">
        <v>560</v>
      </c>
      <c r="P207" s="12">
        <v>796</v>
      </c>
      <c r="Q207" s="1" t="s">
        <v>546</v>
      </c>
      <c r="R207" s="32">
        <v>3</v>
      </c>
      <c r="S207" s="15">
        <v>167000</v>
      </c>
      <c r="T207" s="64">
        <v>501000</v>
      </c>
      <c r="U207" s="15">
        <f t="shared" si="6"/>
        <v>561120</v>
      </c>
      <c r="V207" s="15"/>
      <c r="W207" s="12" t="s">
        <v>854</v>
      </c>
      <c r="X207" s="15"/>
      <c r="Y207" s="56"/>
      <c r="Z207" s="57"/>
      <c r="AA207" s="20"/>
      <c r="AB207" s="20"/>
    </row>
    <row r="208" spans="1:28" s="2" customFormat="1" ht="114.75" customHeight="1">
      <c r="A208" s="60" t="s">
        <v>317</v>
      </c>
      <c r="B208" s="8" t="s">
        <v>65</v>
      </c>
      <c r="C208" s="22">
        <v>40939</v>
      </c>
      <c r="D208" s="7" t="s">
        <v>635</v>
      </c>
      <c r="E208" s="7" t="s">
        <v>656</v>
      </c>
      <c r="F208" s="8"/>
      <c r="G208" s="8" t="s">
        <v>59</v>
      </c>
      <c r="H208" s="31">
        <v>0</v>
      </c>
      <c r="I208" s="8">
        <v>711000000</v>
      </c>
      <c r="J208" s="8" t="s">
        <v>354</v>
      </c>
      <c r="K208" s="8" t="s">
        <v>541</v>
      </c>
      <c r="L208" s="8" t="s">
        <v>176</v>
      </c>
      <c r="M208" s="12" t="s">
        <v>57</v>
      </c>
      <c r="N208" s="12" t="s">
        <v>568</v>
      </c>
      <c r="O208" s="12" t="s">
        <v>560</v>
      </c>
      <c r="P208" s="12">
        <v>796</v>
      </c>
      <c r="Q208" s="1" t="s">
        <v>546</v>
      </c>
      <c r="R208" s="32">
        <v>10</v>
      </c>
      <c r="S208" s="15">
        <v>24000</v>
      </c>
      <c r="T208" s="64">
        <v>240000</v>
      </c>
      <c r="U208" s="15">
        <f t="shared" si="6"/>
        <v>268800</v>
      </c>
      <c r="V208" s="15"/>
      <c r="W208" s="12" t="s">
        <v>854</v>
      </c>
      <c r="X208" s="15"/>
      <c r="Y208" s="56"/>
      <c r="Z208" s="57"/>
      <c r="AA208" s="20"/>
      <c r="AB208" s="20"/>
    </row>
    <row r="209" spans="1:28" s="2" customFormat="1" ht="96" customHeight="1">
      <c r="A209" s="60" t="s">
        <v>318</v>
      </c>
      <c r="B209" s="8" t="s">
        <v>65</v>
      </c>
      <c r="C209" s="22" t="s">
        <v>338</v>
      </c>
      <c r="D209" s="7" t="s">
        <v>571</v>
      </c>
      <c r="E209" s="7" t="s">
        <v>636</v>
      </c>
      <c r="F209" s="8"/>
      <c r="G209" s="8" t="s">
        <v>59</v>
      </c>
      <c r="H209" s="31">
        <v>0</v>
      </c>
      <c r="I209" s="8">
        <v>711000000</v>
      </c>
      <c r="J209" s="8" t="s">
        <v>354</v>
      </c>
      <c r="K209" s="8" t="s">
        <v>541</v>
      </c>
      <c r="L209" s="8" t="s">
        <v>176</v>
      </c>
      <c r="M209" s="12" t="s">
        <v>57</v>
      </c>
      <c r="N209" s="12" t="s">
        <v>568</v>
      </c>
      <c r="O209" s="12" t="s">
        <v>560</v>
      </c>
      <c r="P209" s="12">
        <v>839</v>
      </c>
      <c r="Q209" s="1" t="s">
        <v>345</v>
      </c>
      <c r="R209" s="32">
        <v>1</v>
      </c>
      <c r="S209" s="15">
        <f aca="true" t="shared" si="10" ref="S209:S216">T209/R209</f>
        <v>759000</v>
      </c>
      <c r="T209" s="64">
        <v>759000</v>
      </c>
      <c r="U209" s="15">
        <f t="shared" si="6"/>
        <v>850080.0000000001</v>
      </c>
      <c r="V209" s="15"/>
      <c r="W209" s="12" t="s">
        <v>854</v>
      </c>
      <c r="X209" s="15"/>
      <c r="Y209" s="56"/>
      <c r="Z209" s="57"/>
      <c r="AA209" s="20"/>
      <c r="AB209" s="20"/>
    </row>
    <row r="210" spans="1:28" s="2" customFormat="1" ht="102.75" customHeight="1">
      <c r="A210" s="60" t="s">
        <v>319</v>
      </c>
      <c r="B210" s="8" t="s">
        <v>65</v>
      </c>
      <c r="C210" s="22" t="s">
        <v>338</v>
      </c>
      <c r="D210" s="7" t="s">
        <v>547</v>
      </c>
      <c r="E210" s="7" t="s">
        <v>637</v>
      </c>
      <c r="F210" s="8"/>
      <c r="G210" s="8" t="s">
        <v>59</v>
      </c>
      <c r="H210" s="31">
        <v>0</v>
      </c>
      <c r="I210" s="8">
        <v>711000000</v>
      </c>
      <c r="J210" s="8" t="s">
        <v>354</v>
      </c>
      <c r="K210" s="8" t="s">
        <v>541</v>
      </c>
      <c r="L210" s="8" t="s">
        <v>176</v>
      </c>
      <c r="M210" s="12" t="s">
        <v>57</v>
      </c>
      <c r="N210" s="12" t="s">
        <v>568</v>
      </c>
      <c r="O210" s="12" t="s">
        <v>560</v>
      </c>
      <c r="P210" s="12">
        <v>796</v>
      </c>
      <c r="Q210" s="1" t="s">
        <v>546</v>
      </c>
      <c r="R210" s="32">
        <v>6</v>
      </c>
      <c r="S210" s="15">
        <f t="shared" si="10"/>
        <v>170000</v>
      </c>
      <c r="T210" s="64">
        <v>1020000</v>
      </c>
      <c r="U210" s="15">
        <f t="shared" si="6"/>
        <v>1142400</v>
      </c>
      <c r="V210" s="15"/>
      <c r="W210" s="12" t="s">
        <v>854</v>
      </c>
      <c r="X210" s="15"/>
      <c r="Y210" s="56"/>
      <c r="Z210" s="57"/>
      <c r="AA210" s="20"/>
      <c r="AB210" s="20"/>
    </row>
    <row r="211" spans="1:28" s="2" customFormat="1" ht="130.5" customHeight="1">
      <c r="A211" s="60" t="s">
        <v>320</v>
      </c>
      <c r="B211" s="8" t="s">
        <v>65</v>
      </c>
      <c r="C211" s="22" t="s">
        <v>338</v>
      </c>
      <c r="D211" s="7" t="s">
        <v>275</v>
      </c>
      <c r="E211" s="7" t="s">
        <v>638</v>
      </c>
      <c r="F211" s="8"/>
      <c r="G211" s="8" t="s">
        <v>59</v>
      </c>
      <c r="H211" s="31">
        <v>0</v>
      </c>
      <c r="I211" s="8">
        <v>711000000</v>
      </c>
      <c r="J211" s="8" t="s">
        <v>354</v>
      </c>
      <c r="K211" s="8" t="s">
        <v>541</v>
      </c>
      <c r="L211" s="8" t="s">
        <v>176</v>
      </c>
      <c r="M211" s="12" t="s">
        <v>57</v>
      </c>
      <c r="N211" s="12" t="s">
        <v>568</v>
      </c>
      <c r="O211" s="12" t="s">
        <v>560</v>
      </c>
      <c r="P211" s="12">
        <v>796</v>
      </c>
      <c r="Q211" s="1" t="s">
        <v>546</v>
      </c>
      <c r="R211" s="32">
        <v>45</v>
      </c>
      <c r="S211" s="15">
        <f t="shared" si="10"/>
        <v>26533</v>
      </c>
      <c r="T211" s="64">
        <v>1193985</v>
      </c>
      <c r="U211" s="15">
        <f t="shared" si="6"/>
        <v>1337263.2000000002</v>
      </c>
      <c r="V211" s="15"/>
      <c r="W211" s="12" t="s">
        <v>854</v>
      </c>
      <c r="X211" s="15"/>
      <c r="Y211" s="56"/>
      <c r="Z211" s="57"/>
      <c r="AA211" s="20"/>
      <c r="AB211" s="20"/>
    </row>
    <row r="212" spans="1:28" s="2" customFormat="1" ht="99.75" customHeight="1">
      <c r="A212" s="60" t="s">
        <v>321</v>
      </c>
      <c r="B212" s="8" t="s">
        <v>65</v>
      </c>
      <c r="C212" s="22" t="s">
        <v>338</v>
      </c>
      <c r="D212" s="7" t="s">
        <v>367</v>
      </c>
      <c r="E212" s="7" t="s">
        <v>367</v>
      </c>
      <c r="F212" s="8"/>
      <c r="G212" s="8" t="s">
        <v>59</v>
      </c>
      <c r="H212" s="31">
        <v>0</v>
      </c>
      <c r="I212" s="8">
        <v>711000000</v>
      </c>
      <c r="J212" s="8" t="s">
        <v>354</v>
      </c>
      <c r="K212" s="8" t="s">
        <v>541</v>
      </c>
      <c r="L212" s="8" t="s">
        <v>176</v>
      </c>
      <c r="M212" s="12" t="s">
        <v>57</v>
      </c>
      <c r="N212" s="12" t="s">
        <v>568</v>
      </c>
      <c r="O212" s="12" t="s">
        <v>560</v>
      </c>
      <c r="P212" s="12">
        <v>796</v>
      </c>
      <c r="Q212" s="1" t="s">
        <v>546</v>
      </c>
      <c r="R212" s="32">
        <v>6</v>
      </c>
      <c r="S212" s="15">
        <f t="shared" si="10"/>
        <v>89000</v>
      </c>
      <c r="T212" s="64">
        <v>534000</v>
      </c>
      <c r="U212" s="15">
        <f t="shared" si="6"/>
        <v>598080</v>
      </c>
      <c r="V212" s="15"/>
      <c r="W212" s="12" t="s">
        <v>854</v>
      </c>
      <c r="X212" s="15"/>
      <c r="Y212" s="56"/>
      <c r="Z212" s="57"/>
      <c r="AA212" s="20"/>
      <c r="AB212" s="20"/>
    </row>
    <row r="213" spans="1:28" s="2" customFormat="1" ht="100.5" customHeight="1">
      <c r="A213" s="60" t="s">
        <v>322</v>
      </c>
      <c r="B213" s="8" t="s">
        <v>65</v>
      </c>
      <c r="C213" s="22" t="s">
        <v>338</v>
      </c>
      <c r="D213" s="7" t="s">
        <v>366</v>
      </c>
      <c r="E213" s="7" t="s">
        <v>366</v>
      </c>
      <c r="F213" s="8"/>
      <c r="G213" s="8" t="s">
        <v>59</v>
      </c>
      <c r="H213" s="31">
        <v>0</v>
      </c>
      <c r="I213" s="8">
        <v>711000000</v>
      </c>
      <c r="J213" s="8" t="s">
        <v>354</v>
      </c>
      <c r="K213" s="8" t="s">
        <v>541</v>
      </c>
      <c r="L213" s="8" t="s">
        <v>176</v>
      </c>
      <c r="M213" s="12" t="s">
        <v>57</v>
      </c>
      <c r="N213" s="12" t="s">
        <v>568</v>
      </c>
      <c r="O213" s="12" t="s">
        <v>560</v>
      </c>
      <c r="P213" s="12">
        <v>796</v>
      </c>
      <c r="Q213" s="1" t="s">
        <v>546</v>
      </c>
      <c r="R213" s="32">
        <v>1</v>
      </c>
      <c r="S213" s="15">
        <f t="shared" si="10"/>
        <v>185000</v>
      </c>
      <c r="T213" s="64">
        <v>185000</v>
      </c>
      <c r="U213" s="15">
        <f t="shared" si="6"/>
        <v>207200.00000000003</v>
      </c>
      <c r="V213" s="15"/>
      <c r="W213" s="12" t="s">
        <v>854</v>
      </c>
      <c r="X213" s="15"/>
      <c r="Y213" s="56"/>
      <c r="Z213" s="57"/>
      <c r="AA213" s="20"/>
      <c r="AB213" s="20"/>
    </row>
    <row r="214" spans="1:28" s="2" customFormat="1" ht="107.25" customHeight="1">
      <c r="A214" s="60" t="s">
        <v>323</v>
      </c>
      <c r="B214" s="8" t="s">
        <v>65</v>
      </c>
      <c r="C214" s="22" t="s">
        <v>358</v>
      </c>
      <c r="D214" s="7" t="s">
        <v>276</v>
      </c>
      <c r="E214" s="7" t="s">
        <v>639</v>
      </c>
      <c r="F214" s="8"/>
      <c r="G214" s="8" t="s">
        <v>59</v>
      </c>
      <c r="H214" s="31">
        <v>0</v>
      </c>
      <c r="I214" s="8">
        <v>711000000</v>
      </c>
      <c r="J214" s="8" t="s">
        <v>354</v>
      </c>
      <c r="K214" s="8" t="s">
        <v>559</v>
      </c>
      <c r="L214" s="8" t="s">
        <v>176</v>
      </c>
      <c r="M214" s="12" t="s">
        <v>57</v>
      </c>
      <c r="N214" s="12" t="s">
        <v>591</v>
      </c>
      <c r="O214" s="47" t="s">
        <v>560</v>
      </c>
      <c r="P214" s="12">
        <v>796</v>
      </c>
      <c r="Q214" s="1" t="s">
        <v>546</v>
      </c>
      <c r="R214" s="32">
        <v>2</v>
      </c>
      <c r="S214" s="15">
        <f t="shared" si="10"/>
        <v>72902</v>
      </c>
      <c r="T214" s="64">
        <v>145804</v>
      </c>
      <c r="U214" s="15">
        <f aca="true" t="shared" si="11" ref="U214:U261">T214*1.12</f>
        <v>163300.48</v>
      </c>
      <c r="V214" s="15"/>
      <c r="W214" s="12" t="s">
        <v>854</v>
      </c>
      <c r="X214" s="15"/>
      <c r="Y214" s="56"/>
      <c r="Z214" s="57"/>
      <c r="AA214" s="20"/>
      <c r="AB214" s="20"/>
    </row>
    <row r="215" spans="1:28" s="2" customFormat="1" ht="107.25" customHeight="1">
      <c r="A215" s="60" t="s">
        <v>324</v>
      </c>
      <c r="B215" s="8" t="s">
        <v>65</v>
      </c>
      <c r="C215" s="22">
        <v>40574</v>
      </c>
      <c r="D215" s="7" t="s">
        <v>277</v>
      </c>
      <c r="E215" s="7" t="s">
        <v>640</v>
      </c>
      <c r="F215" s="8"/>
      <c r="G215" s="8" t="s">
        <v>59</v>
      </c>
      <c r="H215" s="31">
        <v>0</v>
      </c>
      <c r="I215" s="8">
        <v>711000000</v>
      </c>
      <c r="J215" s="8" t="s">
        <v>354</v>
      </c>
      <c r="K215" s="8" t="s">
        <v>559</v>
      </c>
      <c r="L215" s="8" t="s">
        <v>176</v>
      </c>
      <c r="M215" s="12" t="s">
        <v>57</v>
      </c>
      <c r="N215" s="12" t="s">
        <v>591</v>
      </c>
      <c r="O215" s="47" t="s">
        <v>560</v>
      </c>
      <c r="P215" s="12">
        <v>796</v>
      </c>
      <c r="Q215" s="1" t="s">
        <v>546</v>
      </c>
      <c r="R215" s="32">
        <v>22</v>
      </c>
      <c r="S215" s="15">
        <f t="shared" si="10"/>
        <v>25636</v>
      </c>
      <c r="T215" s="64">
        <v>563992</v>
      </c>
      <c r="U215" s="15">
        <f t="shared" si="11"/>
        <v>631671.04</v>
      </c>
      <c r="V215" s="15"/>
      <c r="W215" s="12" t="s">
        <v>854</v>
      </c>
      <c r="X215" s="15"/>
      <c r="Y215" s="56"/>
      <c r="Z215" s="57"/>
      <c r="AA215" s="20"/>
      <c r="AB215" s="20"/>
    </row>
    <row r="216" spans="1:28" s="2" customFormat="1" ht="117.75" customHeight="1">
      <c r="A216" s="60" t="s">
        <v>325</v>
      </c>
      <c r="B216" s="8" t="s">
        <v>65</v>
      </c>
      <c r="C216" s="22">
        <v>40574</v>
      </c>
      <c r="D216" s="7" t="s">
        <v>278</v>
      </c>
      <c r="E216" s="7" t="s">
        <v>641</v>
      </c>
      <c r="F216" s="8"/>
      <c r="G216" s="8" t="s">
        <v>59</v>
      </c>
      <c r="H216" s="31">
        <v>0</v>
      </c>
      <c r="I216" s="8">
        <v>711000000</v>
      </c>
      <c r="J216" s="8" t="s">
        <v>354</v>
      </c>
      <c r="K216" s="8" t="s">
        <v>559</v>
      </c>
      <c r="L216" s="8" t="s">
        <v>176</v>
      </c>
      <c r="M216" s="12" t="s">
        <v>57</v>
      </c>
      <c r="N216" s="12" t="s">
        <v>535</v>
      </c>
      <c r="O216" s="47" t="s">
        <v>560</v>
      </c>
      <c r="P216" s="12">
        <v>796</v>
      </c>
      <c r="Q216" s="1" t="s">
        <v>546</v>
      </c>
      <c r="R216" s="32">
        <v>28</v>
      </c>
      <c r="S216" s="15">
        <f t="shared" si="10"/>
        <v>25643</v>
      </c>
      <c r="T216" s="64">
        <v>718004</v>
      </c>
      <c r="U216" s="15">
        <f t="shared" si="11"/>
        <v>804164.4800000001</v>
      </c>
      <c r="V216" s="15"/>
      <c r="W216" s="12" t="s">
        <v>854</v>
      </c>
      <c r="X216" s="15"/>
      <c r="Y216" s="56"/>
      <c r="Z216" s="57"/>
      <c r="AA216" s="20"/>
      <c r="AB216" s="20"/>
    </row>
    <row r="217" spans="1:28" s="2" customFormat="1" ht="117.75" customHeight="1">
      <c r="A217" s="60" t="s">
        <v>326</v>
      </c>
      <c r="B217" s="45" t="s">
        <v>65</v>
      </c>
      <c r="C217" s="22">
        <v>40574</v>
      </c>
      <c r="D217" s="51" t="s">
        <v>813</v>
      </c>
      <c r="E217" s="51" t="s">
        <v>642</v>
      </c>
      <c r="F217" s="65"/>
      <c r="G217" s="45" t="s">
        <v>59</v>
      </c>
      <c r="H217" s="46">
        <v>0</v>
      </c>
      <c r="I217" s="45">
        <v>711000000</v>
      </c>
      <c r="J217" s="45" t="s">
        <v>354</v>
      </c>
      <c r="K217" s="8" t="s">
        <v>470</v>
      </c>
      <c r="L217" s="45" t="s">
        <v>176</v>
      </c>
      <c r="M217" s="47" t="s">
        <v>57</v>
      </c>
      <c r="N217" s="12" t="s">
        <v>535</v>
      </c>
      <c r="O217" s="47" t="s">
        <v>560</v>
      </c>
      <c r="P217" s="47">
        <v>839</v>
      </c>
      <c r="Q217" s="40" t="s">
        <v>345</v>
      </c>
      <c r="R217" s="66">
        <v>1</v>
      </c>
      <c r="S217" s="67">
        <v>350000</v>
      </c>
      <c r="T217" s="67">
        <v>350000</v>
      </c>
      <c r="U217" s="15">
        <f t="shared" si="11"/>
        <v>392000.00000000006</v>
      </c>
      <c r="V217" s="39"/>
      <c r="W217" s="12" t="s">
        <v>854</v>
      </c>
      <c r="X217" s="39"/>
      <c r="Y217" s="56"/>
      <c r="Z217" s="57"/>
      <c r="AA217" s="20"/>
      <c r="AB217" s="20"/>
    </row>
    <row r="218" spans="1:28" s="2" customFormat="1" ht="113.25" customHeight="1">
      <c r="A218" s="60" t="s">
        <v>327</v>
      </c>
      <c r="B218" s="8" t="s">
        <v>65</v>
      </c>
      <c r="C218" s="22" t="s">
        <v>341</v>
      </c>
      <c r="D218" s="7" t="s">
        <v>279</v>
      </c>
      <c r="E218" s="7" t="s">
        <v>658</v>
      </c>
      <c r="F218" s="8"/>
      <c r="G218" s="8" t="s">
        <v>59</v>
      </c>
      <c r="H218" s="31">
        <v>0</v>
      </c>
      <c r="I218" s="8">
        <v>711000000</v>
      </c>
      <c r="J218" s="8" t="s">
        <v>354</v>
      </c>
      <c r="K218" s="8" t="s">
        <v>541</v>
      </c>
      <c r="L218" s="8" t="s">
        <v>176</v>
      </c>
      <c r="M218" s="12" t="s">
        <v>57</v>
      </c>
      <c r="N218" s="12" t="s">
        <v>591</v>
      </c>
      <c r="O218" s="47" t="s">
        <v>560</v>
      </c>
      <c r="P218" s="12">
        <v>796</v>
      </c>
      <c r="Q218" s="1" t="s">
        <v>546</v>
      </c>
      <c r="R218" s="32">
        <v>1</v>
      </c>
      <c r="S218" s="15">
        <f>T218/R218</f>
        <v>98000</v>
      </c>
      <c r="T218" s="64">
        <v>98000</v>
      </c>
      <c r="U218" s="15">
        <f t="shared" si="11"/>
        <v>109760.00000000001</v>
      </c>
      <c r="V218" s="15"/>
      <c r="W218" s="12" t="s">
        <v>854</v>
      </c>
      <c r="X218" s="15"/>
      <c r="Y218" s="56"/>
      <c r="Z218" s="57"/>
      <c r="AA218" s="20"/>
      <c r="AB218" s="20"/>
    </row>
    <row r="219" spans="1:28" s="2" customFormat="1" ht="94.5">
      <c r="A219" s="60" t="s">
        <v>328</v>
      </c>
      <c r="B219" s="8" t="s">
        <v>65</v>
      </c>
      <c r="C219" s="22" t="s">
        <v>339</v>
      </c>
      <c r="D219" s="68" t="s">
        <v>368</v>
      </c>
      <c r="E219" s="68" t="s">
        <v>368</v>
      </c>
      <c r="F219" s="8"/>
      <c r="G219" s="8" t="s">
        <v>59</v>
      </c>
      <c r="H219" s="31">
        <v>0</v>
      </c>
      <c r="I219" s="8">
        <v>711000000</v>
      </c>
      <c r="J219" s="8" t="s">
        <v>354</v>
      </c>
      <c r="K219" s="8" t="s">
        <v>558</v>
      </c>
      <c r="L219" s="8" t="s">
        <v>176</v>
      </c>
      <c r="M219" s="12" t="s">
        <v>57</v>
      </c>
      <c r="N219" s="12" t="s">
        <v>591</v>
      </c>
      <c r="O219" s="47" t="s">
        <v>560</v>
      </c>
      <c r="P219" s="12">
        <v>796</v>
      </c>
      <c r="Q219" s="1" t="s">
        <v>546</v>
      </c>
      <c r="R219" s="32">
        <v>10</v>
      </c>
      <c r="S219" s="15">
        <f>T219/R219</f>
        <v>75000</v>
      </c>
      <c r="T219" s="64">
        <v>750000</v>
      </c>
      <c r="U219" s="15">
        <f t="shared" si="11"/>
        <v>840000.0000000001</v>
      </c>
      <c r="V219" s="15"/>
      <c r="W219" s="12" t="s">
        <v>854</v>
      </c>
      <c r="X219" s="15"/>
      <c r="Y219" s="56"/>
      <c r="Z219" s="57"/>
      <c r="AA219" s="20"/>
      <c r="AB219" s="20"/>
    </row>
    <row r="220" spans="1:28" s="2" customFormat="1" ht="94.5">
      <c r="A220" s="60" t="s">
        <v>329</v>
      </c>
      <c r="B220" s="8" t="s">
        <v>65</v>
      </c>
      <c r="C220" s="22" t="s">
        <v>340</v>
      </c>
      <c r="D220" s="68" t="s">
        <v>280</v>
      </c>
      <c r="E220" s="68" t="s">
        <v>378</v>
      </c>
      <c r="F220" s="8"/>
      <c r="G220" s="8" t="s">
        <v>59</v>
      </c>
      <c r="H220" s="31">
        <v>0</v>
      </c>
      <c r="I220" s="8">
        <v>711000000</v>
      </c>
      <c r="J220" s="8" t="s">
        <v>354</v>
      </c>
      <c r="K220" s="8" t="s">
        <v>558</v>
      </c>
      <c r="L220" s="8" t="s">
        <v>176</v>
      </c>
      <c r="M220" s="12" t="s">
        <v>57</v>
      </c>
      <c r="N220" s="12" t="s">
        <v>591</v>
      </c>
      <c r="O220" s="47" t="s">
        <v>560</v>
      </c>
      <c r="P220" s="12">
        <v>796</v>
      </c>
      <c r="Q220" s="1" t="s">
        <v>546</v>
      </c>
      <c r="R220" s="32">
        <v>1</v>
      </c>
      <c r="S220" s="15">
        <f>T220/R220</f>
        <v>150000</v>
      </c>
      <c r="T220" s="64">
        <v>150000</v>
      </c>
      <c r="U220" s="15">
        <f t="shared" si="11"/>
        <v>168000.00000000003</v>
      </c>
      <c r="V220" s="15"/>
      <c r="W220" s="12" t="s">
        <v>854</v>
      </c>
      <c r="X220" s="15"/>
      <c r="Y220" s="56"/>
      <c r="Z220" s="57"/>
      <c r="AA220" s="20"/>
      <c r="AB220" s="20"/>
    </row>
    <row r="221" spans="1:28" s="2" customFormat="1" ht="72" customHeight="1">
      <c r="A221" s="60" t="s">
        <v>606</v>
      </c>
      <c r="B221" s="121"/>
      <c r="C221" s="122"/>
      <c r="D221" s="123" t="s">
        <v>281</v>
      </c>
      <c r="E221" s="128"/>
      <c r="F221" s="129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28"/>
      <c r="T221" s="64">
        <v>0</v>
      </c>
      <c r="U221" s="15">
        <v>0</v>
      </c>
      <c r="V221" s="69"/>
      <c r="W221" s="12" t="s">
        <v>854</v>
      </c>
      <c r="X221" s="70" t="s">
        <v>855</v>
      </c>
      <c r="Y221" s="56"/>
      <c r="Z221" s="57"/>
      <c r="AA221" s="20"/>
      <c r="AB221" s="20"/>
    </row>
    <row r="222" spans="1:28" s="2" customFormat="1" ht="94.5">
      <c r="A222" s="60" t="s">
        <v>607</v>
      </c>
      <c r="B222" s="8" t="s">
        <v>65</v>
      </c>
      <c r="C222" s="22" t="s">
        <v>335</v>
      </c>
      <c r="D222" s="68" t="s">
        <v>282</v>
      </c>
      <c r="E222" s="68" t="s">
        <v>369</v>
      </c>
      <c r="F222" s="8"/>
      <c r="G222" s="8" t="s">
        <v>59</v>
      </c>
      <c r="H222" s="31">
        <v>0</v>
      </c>
      <c r="I222" s="8">
        <v>711000000</v>
      </c>
      <c r="J222" s="8" t="s">
        <v>354</v>
      </c>
      <c r="K222" s="8" t="s">
        <v>554</v>
      </c>
      <c r="L222" s="8" t="s">
        <v>176</v>
      </c>
      <c r="M222" s="12" t="s">
        <v>57</v>
      </c>
      <c r="N222" s="12" t="s">
        <v>591</v>
      </c>
      <c r="O222" s="47" t="s">
        <v>560</v>
      </c>
      <c r="P222" s="12">
        <v>796</v>
      </c>
      <c r="Q222" s="1" t="s">
        <v>546</v>
      </c>
      <c r="R222" s="32">
        <v>60</v>
      </c>
      <c r="S222" s="15">
        <f>T222/R222</f>
        <v>31250</v>
      </c>
      <c r="T222" s="64">
        <v>1875000</v>
      </c>
      <c r="U222" s="15">
        <f t="shared" si="11"/>
        <v>2100000</v>
      </c>
      <c r="V222" s="15"/>
      <c r="W222" s="12" t="s">
        <v>854</v>
      </c>
      <c r="X222" s="15"/>
      <c r="Y222" s="56"/>
      <c r="Z222" s="57"/>
      <c r="AA222" s="20"/>
      <c r="AB222" s="20"/>
    </row>
    <row r="223" spans="1:28" s="2" customFormat="1" ht="79.5" customHeight="1">
      <c r="A223" s="60" t="s">
        <v>608</v>
      </c>
      <c r="B223" s="8" t="s">
        <v>65</v>
      </c>
      <c r="C223" s="22" t="s">
        <v>342</v>
      </c>
      <c r="D223" s="68" t="s">
        <v>283</v>
      </c>
      <c r="E223" s="68" t="s">
        <v>283</v>
      </c>
      <c r="F223" s="8"/>
      <c r="G223" s="8" t="s">
        <v>59</v>
      </c>
      <c r="H223" s="31">
        <v>0</v>
      </c>
      <c r="I223" s="8">
        <v>711000000</v>
      </c>
      <c r="J223" s="8" t="s">
        <v>354</v>
      </c>
      <c r="K223" s="8" t="s">
        <v>559</v>
      </c>
      <c r="L223" s="8" t="s">
        <v>176</v>
      </c>
      <c r="M223" s="12" t="s">
        <v>57</v>
      </c>
      <c r="N223" s="12" t="s">
        <v>591</v>
      </c>
      <c r="O223" s="47" t="s">
        <v>560</v>
      </c>
      <c r="P223" s="12">
        <v>796</v>
      </c>
      <c r="Q223" s="1" t="s">
        <v>546</v>
      </c>
      <c r="R223" s="32">
        <v>2</v>
      </c>
      <c r="S223" s="15">
        <v>758928.5</v>
      </c>
      <c r="T223" s="64">
        <f>S223*R223</f>
        <v>1517857</v>
      </c>
      <c r="U223" s="15">
        <f t="shared" si="11"/>
        <v>1699999.84</v>
      </c>
      <c r="V223" s="15"/>
      <c r="W223" s="12" t="s">
        <v>854</v>
      </c>
      <c r="X223" s="15"/>
      <c r="Y223" s="56"/>
      <c r="Z223" s="57"/>
      <c r="AA223" s="20"/>
      <c r="AB223" s="20"/>
    </row>
    <row r="224" spans="1:28" s="2" customFormat="1" ht="102.75" customHeight="1">
      <c r="A224" s="119" t="s">
        <v>720</v>
      </c>
      <c r="B224" s="8" t="s">
        <v>65</v>
      </c>
      <c r="C224" s="59" t="s">
        <v>340</v>
      </c>
      <c r="D224" s="9" t="s">
        <v>686</v>
      </c>
      <c r="E224" s="9" t="s">
        <v>920</v>
      </c>
      <c r="F224" s="16"/>
      <c r="G224" s="8" t="s">
        <v>59</v>
      </c>
      <c r="H224" s="31">
        <v>0</v>
      </c>
      <c r="I224" s="8">
        <v>711000000</v>
      </c>
      <c r="J224" s="8" t="s">
        <v>354</v>
      </c>
      <c r="K224" s="8" t="s">
        <v>812</v>
      </c>
      <c r="L224" s="8" t="s">
        <v>176</v>
      </c>
      <c r="M224" s="12" t="s">
        <v>57</v>
      </c>
      <c r="N224" s="12" t="s">
        <v>691</v>
      </c>
      <c r="O224" s="47" t="s">
        <v>560</v>
      </c>
      <c r="P224" s="12">
        <v>796</v>
      </c>
      <c r="Q224" s="1" t="s">
        <v>546</v>
      </c>
      <c r="R224" s="32">
        <v>1</v>
      </c>
      <c r="S224" s="33">
        <v>80357</v>
      </c>
      <c r="T224" s="33">
        <v>80357</v>
      </c>
      <c r="U224" s="15">
        <f t="shared" si="11"/>
        <v>89999.84000000001</v>
      </c>
      <c r="V224" s="15"/>
      <c r="W224" s="12" t="s">
        <v>854</v>
      </c>
      <c r="X224" s="15"/>
      <c r="Y224" s="56"/>
      <c r="Z224" s="57"/>
      <c r="AA224" s="20"/>
      <c r="AB224" s="20"/>
    </row>
    <row r="225" spans="1:28" s="2" customFormat="1" ht="114" customHeight="1">
      <c r="A225" s="60" t="s">
        <v>609</v>
      </c>
      <c r="B225" s="8" t="s">
        <v>65</v>
      </c>
      <c r="C225" s="22" t="s">
        <v>335</v>
      </c>
      <c r="D225" s="68" t="s">
        <v>624</v>
      </c>
      <c r="E225" s="68" t="s">
        <v>922</v>
      </c>
      <c r="F225" s="8"/>
      <c r="G225" s="8" t="s">
        <v>60</v>
      </c>
      <c r="H225" s="31">
        <v>0</v>
      </c>
      <c r="I225" s="8">
        <v>711000000</v>
      </c>
      <c r="J225" s="8" t="s">
        <v>354</v>
      </c>
      <c r="K225" s="8" t="s">
        <v>905</v>
      </c>
      <c r="L225" s="8" t="s">
        <v>176</v>
      </c>
      <c r="M225" s="12" t="s">
        <v>57</v>
      </c>
      <c r="N225" s="12" t="s">
        <v>591</v>
      </c>
      <c r="O225" s="47" t="s">
        <v>560</v>
      </c>
      <c r="P225" s="12">
        <v>796</v>
      </c>
      <c r="Q225" s="1" t="s">
        <v>546</v>
      </c>
      <c r="R225" s="32">
        <v>1</v>
      </c>
      <c r="S225" s="15">
        <f aca="true" t="shared" si="12" ref="S225:S230">T225/R225</f>
        <v>8571000</v>
      </c>
      <c r="T225" s="64">
        <v>8571000</v>
      </c>
      <c r="U225" s="15">
        <f t="shared" si="11"/>
        <v>9599520</v>
      </c>
      <c r="V225" s="15"/>
      <c r="W225" s="12" t="s">
        <v>854</v>
      </c>
      <c r="X225" s="15"/>
      <c r="Y225" s="56"/>
      <c r="Z225" s="57"/>
      <c r="AA225" s="20"/>
      <c r="AB225" s="20"/>
    </row>
    <row r="226" spans="1:28" s="2" customFormat="1" ht="94.5">
      <c r="A226" s="60" t="s">
        <v>610</v>
      </c>
      <c r="B226" s="8" t="s">
        <v>65</v>
      </c>
      <c r="C226" s="22" t="s">
        <v>343</v>
      </c>
      <c r="D226" s="68" t="s">
        <v>625</v>
      </c>
      <c r="E226" s="68" t="s">
        <v>626</v>
      </c>
      <c r="F226" s="8"/>
      <c r="G226" s="8" t="s">
        <v>59</v>
      </c>
      <c r="H226" s="31">
        <v>0</v>
      </c>
      <c r="I226" s="8">
        <v>711000000</v>
      </c>
      <c r="J226" s="8" t="s">
        <v>354</v>
      </c>
      <c r="K226" s="8" t="s">
        <v>812</v>
      </c>
      <c r="L226" s="8" t="s">
        <v>176</v>
      </c>
      <c r="M226" s="12" t="s">
        <v>57</v>
      </c>
      <c r="N226" s="12" t="s">
        <v>591</v>
      </c>
      <c r="O226" s="47" t="s">
        <v>560</v>
      </c>
      <c r="P226" s="12">
        <v>796</v>
      </c>
      <c r="Q226" s="1" t="s">
        <v>546</v>
      </c>
      <c r="R226" s="32">
        <v>1</v>
      </c>
      <c r="S226" s="15">
        <f t="shared" si="12"/>
        <v>2304000</v>
      </c>
      <c r="T226" s="64">
        <v>2304000</v>
      </c>
      <c r="U226" s="15">
        <f t="shared" si="11"/>
        <v>2580480.0000000005</v>
      </c>
      <c r="V226" s="15"/>
      <c r="W226" s="12" t="s">
        <v>854</v>
      </c>
      <c r="X226" s="15"/>
      <c r="Y226" s="56"/>
      <c r="Z226" s="57"/>
      <c r="AA226" s="20"/>
      <c r="AB226" s="20"/>
    </row>
    <row r="227" spans="1:28" s="2" customFormat="1" ht="94.5">
      <c r="A227" s="60" t="s">
        <v>611</v>
      </c>
      <c r="B227" s="8" t="s">
        <v>65</v>
      </c>
      <c r="C227" s="22" t="s">
        <v>334</v>
      </c>
      <c r="D227" s="68" t="s">
        <v>627</v>
      </c>
      <c r="E227" s="68" t="s">
        <v>627</v>
      </c>
      <c r="F227" s="8"/>
      <c r="G227" s="8" t="s">
        <v>59</v>
      </c>
      <c r="H227" s="31">
        <v>0</v>
      </c>
      <c r="I227" s="8">
        <v>711000000</v>
      </c>
      <c r="J227" s="8" t="s">
        <v>354</v>
      </c>
      <c r="K227" s="8" t="s">
        <v>812</v>
      </c>
      <c r="L227" s="8" t="s">
        <v>176</v>
      </c>
      <c r="M227" s="12" t="s">
        <v>57</v>
      </c>
      <c r="N227" s="12" t="s">
        <v>591</v>
      </c>
      <c r="O227" s="47" t="s">
        <v>560</v>
      </c>
      <c r="P227" s="12">
        <v>796</v>
      </c>
      <c r="Q227" s="1" t="s">
        <v>546</v>
      </c>
      <c r="R227" s="68">
        <v>1</v>
      </c>
      <c r="S227" s="15">
        <f t="shared" si="12"/>
        <v>214000</v>
      </c>
      <c r="T227" s="64">
        <v>214000</v>
      </c>
      <c r="U227" s="15">
        <f t="shared" si="11"/>
        <v>239680.00000000003</v>
      </c>
      <c r="V227" s="15"/>
      <c r="W227" s="12" t="s">
        <v>854</v>
      </c>
      <c r="X227" s="15"/>
      <c r="Y227" s="56"/>
      <c r="Z227" s="57"/>
      <c r="AA227" s="20"/>
      <c r="AB227" s="20"/>
    </row>
    <row r="228" spans="1:28" s="2" customFormat="1" ht="94.5">
      <c r="A228" s="60" t="s">
        <v>612</v>
      </c>
      <c r="B228" s="8" t="s">
        <v>65</v>
      </c>
      <c r="C228" s="22" t="s">
        <v>334</v>
      </c>
      <c r="D228" s="68" t="s">
        <v>628</v>
      </c>
      <c r="E228" s="68" t="s">
        <v>629</v>
      </c>
      <c r="F228" s="8"/>
      <c r="G228" s="8" t="s">
        <v>59</v>
      </c>
      <c r="H228" s="31">
        <v>0</v>
      </c>
      <c r="I228" s="8">
        <v>711000000</v>
      </c>
      <c r="J228" s="8" t="s">
        <v>354</v>
      </c>
      <c r="K228" s="8" t="s">
        <v>812</v>
      </c>
      <c r="L228" s="8" t="s">
        <v>176</v>
      </c>
      <c r="M228" s="12" t="s">
        <v>57</v>
      </c>
      <c r="N228" s="12" t="s">
        <v>591</v>
      </c>
      <c r="O228" s="47" t="s">
        <v>560</v>
      </c>
      <c r="P228" s="12">
        <v>796</v>
      </c>
      <c r="Q228" s="1" t="s">
        <v>546</v>
      </c>
      <c r="R228" s="68">
        <v>2</v>
      </c>
      <c r="S228" s="15">
        <f t="shared" si="12"/>
        <v>268000</v>
      </c>
      <c r="T228" s="64">
        <v>536000</v>
      </c>
      <c r="U228" s="15">
        <f t="shared" si="11"/>
        <v>600320</v>
      </c>
      <c r="V228" s="15"/>
      <c r="W228" s="12" t="s">
        <v>854</v>
      </c>
      <c r="X228" s="15"/>
      <c r="Y228" s="56"/>
      <c r="Z228" s="57"/>
      <c r="AA228" s="20"/>
      <c r="AB228" s="20"/>
    </row>
    <row r="229" spans="1:28" s="2" customFormat="1" ht="67.5" customHeight="1">
      <c r="A229" s="60" t="s">
        <v>613</v>
      </c>
      <c r="B229" s="121" t="s">
        <v>761</v>
      </c>
      <c r="C229" s="122"/>
      <c r="D229" s="123" t="s">
        <v>631</v>
      </c>
      <c r="E229" s="124"/>
      <c r="F229" s="121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22"/>
      <c r="T229" s="64">
        <v>0</v>
      </c>
      <c r="U229" s="15">
        <v>0</v>
      </c>
      <c r="V229" s="69"/>
      <c r="W229" s="12" t="s">
        <v>854</v>
      </c>
      <c r="X229" s="70" t="s">
        <v>855</v>
      </c>
      <c r="Y229" s="56"/>
      <c r="Z229" s="57"/>
      <c r="AA229" s="20"/>
      <c r="AB229" s="20"/>
    </row>
    <row r="230" spans="1:28" s="2" customFormat="1" ht="94.5">
      <c r="A230" s="60" t="s">
        <v>614</v>
      </c>
      <c r="B230" s="8" t="s">
        <v>65</v>
      </c>
      <c r="C230" s="22" t="s">
        <v>335</v>
      </c>
      <c r="D230" s="68" t="s">
        <v>284</v>
      </c>
      <c r="E230" s="68" t="s">
        <v>284</v>
      </c>
      <c r="F230" s="8"/>
      <c r="G230" s="8" t="s">
        <v>61</v>
      </c>
      <c r="H230" s="31">
        <v>0</v>
      </c>
      <c r="I230" s="8">
        <v>711000000</v>
      </c>
      <c r="J230" s="8" t="s">
        <v>354</v>
      </c>
      <c r="K230" s="8" t="s">
        <v>541</v>
      </c>
      <c r="L230" s="8" t="s">
        <v>176</v>
      </c>
      <c r="M230" s="12" t="s">
        <v>57</v>
      </c>
      <c r="N230" s="12" t="s">
        <v>591</v>
      </c>
      <c r="O230" s="47" t="s">
        <v>560</v>
      </c>
      <c r="P230" s="12">
        <v>796</v>
      </c>
      <c r="Q230" s="1" t="s">
        <v>546</v>
      </c>
      <c r="R230" s="68">
        <v>1</v>
      </c>
      <c r="S230" s="15">
        <f t="shared" si="12"/>
        <v>5446000</v>
      </c>
      <c r="T230" s="64">
        <v>5446000</v>
      </c>
      <c r="U230" s="15">
        <f t="shared" si="11"/>
        <v>6099520.000000001</v>
      </c>
      <c r="V230" s="15"/>
      <c r="W230" s="12" t="s">
        <v>854</v>
      </c>
      <c r="X230" s="15"/>
      <c r="Y230" s="56"/>
      <c r="Z230" s="57"/>
      <c r="AA230" s="20"/>
      <c r="AB230" s="20"/>
    </row>
    <row r="231" spans="1:28" s="2" customFormat="1" ht="67.5" customHeight="1">
      <c r="A231" s="60" t="s">
        <v>615</v>
      </c>
      <c r="B231" s="121" t="s">
        <v>761</v>
      </c>
      <c r="C231" s="122"/>
      <c r="D231" s="123" t="s">
        <v>285</v>
      </c>
      <c r="E231" s="124"/>
      <c r="F231" s="121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22"/>
      <c r="T231" s="64">
        <v>0</v>
      </c>
      <c r="U231" s="15">
        <v>0</v>
      </c>
      <c r="V231" s="69"/>
      <c r="W231" s="12" t="s">
        <v>854</v>
      </c>
      <c r="X231" s="70" t="s">
        <v>855</v>
      </c>
      <c r="Y231" s="56"/>
      <c r="Z231" s="57"/>
      <c r="AA231" s="20"/>
      <c r="AB231" s="20"/>
    </row>
    <row r="232" spans="1:28" s="2" customFormat="1" ht="78.75" customHeight="1">
      <c r="A232" s="60" t="s">
        <v>616</v>
      </c>
      <c r="B232" s="121" t="s">
        <v>761</v>
      </c>
      <c r="C232" s="122"/>
      <c r="D232" s="123" t="s">
        <v>286</v>
      </c>
      <c r="E232" s="124"/>
      <c r="F232" s="125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7"/>
      <c r="T232" s="71">
        <v>0</v>
      </c>
      <c r="U232" s="15">
        <v>0</v>
      </c>
      <c r="V232" s="69"/>
      <c r="W232" s="12" t="s">
        <v>854</v>
      </c>
      <c r="X232" s="70" t="s">
        <v>855</v>
      </c>
      <c r="Y232" s="56"/>
      <c r="Z232" s="57"/>
      <c r="AA232" s="20"/>
      <c r="AB232" s="20"/>
    </row>
    <row r="233" spans="1:28" s="2" customFormat="1" ht="94.5">
      <c r="A233" s="60" t="s">
        <v>617</v>
      </c>
      <c r="B233" s="8" t="s">
        <v>65</v>
      </c>
      <c r="C233" s="22" t="s">
        <v>344</v>
      </c>
      <c r="D233" s="7" t="s">
        <v>287</v>
      </c>
      <c r="E233" s="7" t="s">
        <v>287</v>
      </c>
      <c r="F233" s="8"/>
      <c r="G233" s="8" t="s">
        <v>59</v>
      </c>
      <c r="H233" s="31">
        <v>0</v>
      </c>
      <c r="I233" s="8">
        <v>711000000</v>
      </c>
      <c r="J233" s="8" t="s">
        <v>354</v>
      </c>
      <c r="K233" s="8" t="s">
        <v>555</v>
      </c>
      <c r="L233" s="8" t="s">
        <v>176</v>
      </c>
      <c r="M233" s="12" t="s">
        <v>57</v>
      </c>
      <c r="N233" s="12" t="s">
        <v>591</v>
      </c>
      <c r="O233" s="47" t="s">
        <v>560</v>
      </c>
      <c r="P233" s="12">
        <v>796</v>
      </c>
      <c r="Q233" s="1" t="s">
        <v>546</v>
      </c>
      <c r="R233" s="32">
        <v>2</v>
      </c>
      <c r="S233" s="15">
        <f>T233/R233</f>
        <v>402000</v>
      </c>
      <c r="T233" s="71">
        <v>804000</v>
      </c>
      <c r="U233" s="15">
        <f t="shared" si="11"/>
        <v>900480.0000000001</v>
      </c>
      <c r="V233" s="15"/>
      <c r="W233" s="12" t="s">
        <v>854</v>
      </c>
      <c r="X233" s="15"/>
      <c r="Y233" s="56"/>
      <c r="Z233" s="57"/>
      <c r="AA233" s="20"/>
      <c r="AB233" s="20"/>
    </row>
    <row r="234" spans="1:28" s="2" customFormat="1" ht="94.5">
      <c r="A234" s="60" t="s">
        <v>618</v>
      </c>
      <c r="B234" s="8" t="s">
        <v>65</v>
      </c>
      <c r="C234" s="22" t="s">
        <v>344</v>
      </c>
      <c r="D234" s="7" t="s">
        <v>288</v>
      </c>
      <c r="E234" s="7" t="s">
        <v>288</v>
      </c>
      <c r="F234" s="8"/>
      <c r="G234" s="8" t="s">
        <v>59</v>
      </c>
      <c r="H234" s="31">
        <v>0</v>
      </c>
      <c r="I234" s="8">
        <v>711000000</v>
      </c>
      <c r="J234" s="8" t="s">
        <v>354</v>
      </c>
      <c r="K234" s="8" t="s">
        <v>812</v>
      </c>
      <c r="L234" s="8" t="s">
        <v>176</v>
      </c>
      <c r="M234" s="12" t="s">
        <v>57</v>
      </c>
      <c r="N234" s="12" t="s">
        <v>591</v>
      </c>
      <c r="O234" s="47" t="s">
        <v>560</v>
      </c>
      <c r="P234" s="12">
        <v>796</v>
      </c>
      <c r="Q234" s="1" t="s">
        <v>546</v>
      </c>
      <c r="R234" s="68">
        <v>1</v>
      </c>
      <c r="S234" s="15">
        <f>T234/R234</f>
        <v>898000</v>
      </c>
      <c r="T234" s="71">
        <v>898000</v>
      </c>
      <c r="U234" s="15">
        <f t="shared" si="11"/>
        <v>1005760.0000000001</v>
      </c>
      <c r="V234" s="15"/>
      <c r="W234" s="12" t="s">
        <v>854</v>
      </c>
      <c r="X234" s="15"/>
      <c r="Y234" s="56"/>
      <c r="Z234" s="57"/>
      <c r="AA234" s="20"/>
      <c r="AB234" s="20"/>
    </row>
    <row r="235" spans="1:28" s="2" customFormat="1" ht="87.75" customHeight="1">
      <c r="A235" s="60" t="s">
        <v>619</v>
      </c>
      <c r="B235" s="121" t="s">
        <v>761</v>
      </c>
      <c r="C235" s="122"/>
      <c r="D235" s="125" t="s">
        <v>816</v>
      </c>
      <c r="E235" s="127"/>
      <c r="F235" s="174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72"/>
      <c r="T235" s="21">
        <v>0</v>
      </c>
      <c r="U235" s="15">
        <v>0</v>
      </c>
      <c r="V235" s="69"/>
      <c r="W235" s="12" t="s">
        <v>854</v>
      </c>
      <c r="X235" s="70" t="s">
        <v>855</v>
      </c>
      <c r="Y235" s="56"/>
      <c r="Z235" s="57"/>
      <c r="AA235" s="20"/>
      <c r="AB235" s="20"/>
    </row>
    <row r="236" spans="1:28" s="2" customFormat="1" ht="141.75">
      <c r="A236" s="60" t="s">
        <v>621</v>
      </c>
      <c r="B236" s="8" t="s">
        <v>65</v>
      </c>
      <c r="C236" s="22" t="s">
        <v>511</v>
      </c>
      <c r="D236" s="41" t="s">
        <v>759</v>
      </c>
      <c r="E236" s="7" t="s">
        <v>759</v>
      </c>
      <c r="F236" s="73"/>
      <c r="G236" s="8" t="s">
        <v>59</v>
      </c>
      <c r="H236" s="31">
        <v>0</v>
      </c>
      <c r="I236" s="8">
        <v>711000000</v>
      </c>
      <c r="J236" s="8" t="s">
        <v>354</v>
      </c>
      <c r="K236" s="8" t="s">
        <v>541</v>
      </c>
      <c r="L236" s="8" t="s">
        <v>176</v>
      </c>
      <c r="M236" s="12" t="s">
        <v>57</v>
      </c>
      <c r="N236" s="12" t="s">
        <v>540</v>
      </c>
      <c r="O236" s="12" t="s">
        <v>810</v>
      </c>
      <c r="P236" s="12">
        <v>796</v>
      </c>
      <c r="Q236" s="1" t="s">
        <v>546</v>
      </c>
      <c r="R236" s="32">
        <v>400</v>
      </c>
      <c r="S236" s="33">
        <v>800</v>
      </c>
      <c r="T236" s="33">
        <f>R236*S236</f>
        <v>320000</v>
      </c>
      <c r="U236" s="15">
        <f t="shared" si="11"/>
        <v>358400.00000000006</v>
      </c>
      <c r="V236" s="15"/>
      <c r="W236" s="12" t="s">
        <v>854</v>
      </c>
      <c r="X236" s="15"/>
      <c r="Y236" s="56"/>
      <c r="Z236" s="57"/>
      <c r="AA236" s="20"/>
      <c r="AB236" s="20"/>
    </row>
    <row r="237" spans="1:28" s="2" customFormat="1" ht="15.75">
      <c r="A237" s="156" t="s">
        <v>643</v>
      </c>
      <c r="B237" s="135" t="s">
        <v>65</v>
      </c>
      <c r="C237" s="159" t="s">
        <v>238</v>
      </c>
      <c r="D237" s="149" t="s">
        <v>503</v>
      </c>
      <c r="E237" s="7" t="s">
        <v>504</v>
      </c>
      <c r="F237" s="176"/>
      <c r="G237" s="135" t="s">
        <v>59</v>
      </c>
      <c r="H237" s="162">
        <v>0</v>
      </c>
      <c r="I237" s="135">
        <v>711000000</v>
      </c>
      <c r="J237" s="135" t="s">
        <v>354</v>
      </c>
      <c r="K237" s="135" t="s">
        <v>812</v>
      </c>
      <c r="L237" s="135" t="s">
        <v>176</v>
      </c>
      <c r="M237" s="140" t="s">
        <v>57</v>
      </c>
      <c r="N237" s="140" t="s">
        <v>535</v>
      </c>
      <c r="O237" s="140" t="s">
        <v>560</v>
      </c>
      <c r="P237" s="140">
        <v>796</v>
      </c>
      <c r="Q237" s="131" t="s">
        <v>546</v>
      </c>
      <c r="R237" s="32">
        <v>2</v>
      </c>
      <c r="S237" s="33">
        <v>1500</v>
      </c>
      <c r="T237" s="33">
        <v>3000</v>
      </c>
      <c r="U237" s="15">
        <f t="shared" si="11"/>
        <v>3360.0000000000005</v>
      </c>
      <c r="V237" s="189"/>
      <c r="W237" s="189" t="s">
        <v>854</v>
      </c>
      <c r="X237" s="189"/>
      <c r="Y237" s="56"/>
      <c r="Z237" s="57"/>
      <c r="AA237" s="20"/>
      <c r="AB237" s="20"/>
    </row>
    <row r="238" spans="1:28" s="2" customFormat="1" ht="31.5">
      <c r="A238" s="158"/>
      <c r="B238" s="136"/>
      <c r="C238" s="160"/>
      <c r="D238" s="150"/>
      <c r="E238" s="7" t="s">
        <v>505</v>
      </c>
      <c r="F238" s="177"/>
      <c r="G238" s="136"/>
      <c r="H238" s="163"/>
      <c r="I238" s="136"/>
      <c r="J238" s="136"/>
      <c r="K238" s="136"/>
      <c r="L238" s="136"/>
      <c r="M238" s="141"/>
      <c r="N238" s="141"/>
      <c r="O238" s="141"/>
      <c r="P238" s="141"/>
      <c r="Q238" s="132"/>
      <c r="R238" s="32">
        <v>1</v>
      </c>
      <c r="S238" s="33">
        <v>4000</v>
      </c>
      <c r="T238" s="33">
        <v>4000</v>
      </c>
      <c r="U238" s="15">
        <f t="shared" si="11"/>
        <v>4480</v>
      </c>
      <c r="V238" s="190"/>
      <c r="W238" s="190"/>
      <c r="X238" s="190"/>
      <c r="Y238" s="56"/>
      <c r="Z238" s="57"/>
      <c r="AA238" s="20"/>
      <c r="AB238" s="20"/>
    </row>
    <row r="239" spans="1:28" s="2" customFormat="1" ht="47.25">
      <c r="A239" s="158"/>
      <c r="B239" s="136"/>
      <c r="C239" s="160"/>
      <c r="D239" s="150"/>
      <c r="E239" s="7" t="s">
        <v>506</v>
      </c>
      <c r="F239" s="177"/>
      <c r="G239" s="136"/>
      <c r="H239" s="163"/>
      <c r="I239" s="136"/>
      <c r="J239" s="136"/>
      <c r="K239" s="136"/>
      <c r="L239" s="136"/>
      <c r="M239" s="141"/>
      <c r="N239" s="141"/>
      <c r="O239" s="141"/>
      <c r="P239" s="141"/>
      <c r="Q239" s="132"/>
      <c r="R239" s="32">
        <v>1</v>
      </c>
      <c r="S239" s="33">
        <v>2000</v>
      </c>
      <c r="T239" s="33">
        <v>2000</v>
      </c>
      <c r="U239" s="15">
        <f t="shared" si="11"/>
        <v>2240</v>
      </c>
      <c r="V239" s="190"/>
      <c r="W239" s="190"/>
      <c r="X239" s="190"/>
      <c r="Y239" s="56"/>
      <c r="Z239" s="57"/>
      <c r="AA239" s="20"/>
      <c r="AB239" s="20"/>
    </row>
    <row r="240" spans="1:28" s="2" customFormat="1" ht="47.25">
      <c r="A240" s="158"/>
      <c r="B240" s="136"/>
      <c r="C240" s="160"/>
      <c r="D240" s="150"/>
      <c r="E240" s="7" t="s">
        <v>507</v>
      </c>
      <c r="F240" s="177"/>
      <c r="G240" s="136"/>
      <c r="H240" s="163"/>
      <c r="I240" s="136"/>
      <c r="J240" s="136"/>
      <c r="K240" s="136"/>
      <c r="L240" s="136"/>
      <c r="M240" s="141"/>
      <c r="N240" s="141"/>
      <c r="O240" s="141"/>
      <c r="P240" s="141"/>
      <c r="Q240" s="132"/>
      <c r="R240" s="32">
        <v>1</v>
      </c>
      <c r="S240" s="33">
        <v>1500</v>
      </c>
      <c r="T240" s="33">
        <v>1500</v>
      </c>
      <c r="U240" s="15">
        <f t="shared" si="11"/>
        <v>1680.0000000000002</v>
      </c>
      <c r="V240" s="190"/>
      <c r="W240" s="190"/>
      <c r="X240" s="190"/>
      <c r="Y240" s="56"/>
      <c r="Z240" s="57"/>
      <c r="AA240" s="20"/>
      <c r="AB240" s="20"/>
    </row>
    <row r="241" spans="1:28" s="2" customFormat="1" ht="31.5">
      <c r="A241" s="158"/>
      <c r="B241" s="136"/>
      <c r="C241" s="160"/>
      <c r="D241" s="150"/>
      <c r="E241" s="7" t="s">
        <v>510</v>
      </c>
      <c r="F241" s="177"/>
      <c r="G241" s="136"/>
      <c r="H241" s="163"/>
      <c r="I241" s="136"/>
      <c r="J241" s="136"/>
      <c r="K241" s="136"/>
      <c r="L241" s="136"/>
      <c r="M241" s="141"/>
      <c r="N241" s="141"/>
      <c r="O241" s="141"/>
      <c r="P241" s="141"/>
      <c r="Q241" s="132"/>
      <c r="R241" s="32">
        <v>1</v>
      </c>
      <c r="S241" s="33">
        <v>3500</v>
      </c>
      <c r="T241" s="33">
        <v>3500</v>
      </c>
      <c r="U241" s="15">
        <f t="shared" si="11"/>
        <v>3920.0000000000005</v>
      </c>
      <c r="V241" s="190"/>
      <c r="W241" s="190"/>
      <c r="X241" s="190"/>
      <c r="Y241" s="56"/>
      <c r="Z241" s="57"/>
      <c r="AA241" s="20"/>
      <c r="AB241" s="20"/>
    </row>
    <row r="242" spans="1:28" s="2" customFormat="1" ht="78.75">
      <c r="A242" s="157"/>
      <c r="B242" s="137"/>
      <c r="C242" s="161"/>
      <c r="D242" s="151"/>
      <c r="E242" s="9" t="s">
        <v>508</v>
      </c>
      <c r="F242" s="178"/>
      <c r="G242" s="137"/>
      <c r="H242" s="164"/>
      <c r="I242" s="137"/>
      <c r="J242" s="137"/>
      <c r="K242" s="137"/>
      <c r="L242" s="137"/>
      <c r="M242" s="142"/>
      <c r="N242" s="142"/>
      <c r="O242" s="142"/>
      <c r="P242" s="142"/>
      <c r="Q242" s="133"/>
      <c r="R242" s="32">
        <v>2</v>
      </c>
      <c r="S242" s="33">
        <v>2700</v>
      </c>
      <c r="T242" s="33">
        <v>2700</v>
      </c>
      <c r="U242" s="15">
        <f t="shared" si="11"/>
        <v>3024.0000000000005</v>
      </c>
      <c r="V242" s="191"/>
      <c r="W242" s="191"/>
      <c r="X242" s="191"/>
      <c r="Y242" s="56"/>
      <c r="Z242" s="57"/>
      <c r="AA242" s="20"/>
      <c r="AB242" s="20"/>
    </row>
    <row r="243" spans="1:28" s="2" customFormat="1" ht="153" customHeight="1">
      <c r="A243" s="119" t="s">
        <v>669</v>
      </c>
      <c r="B243" s="8" t="s">
        <v>65</v>
      </c>
      <c r="C243" s="59">
        <v>45287</v>
      </c>
      <c r="D243" s="7" t="s">
        <v>887</v>
      </c>
      <c r="E243" s="7" t="s">
        <v>918</v>
      </c>
      <c r="F243" s="16"/>
      <c r="G243" s="8" t="s">
        <v>59</v>
      </c>
      <c r="H243" s="31">
        <v>0</v>
      </c>
      <c r="I243" s="8">
        <v>711000000</v>
      </c>
      <c r="J243" s="8" t="s">
        <v>354</v>
      </c>
      <c r="K243" s="8" t="s">
        <v>905</v>
      </c>
      <c r="L243" s="8" t="s">
        <v>176</v>
      </c>
      <c r="M243" s="12" t="s">
        <v>57</v>
      </c>
      <c r="N243" s="12" t="s">
        <v>691</v>
      </c>
      <c r="O243" s="47" t="s">
        <v>560</v>
      </c>
      <c r="P243" s="12">
        <v>796</v>
      </c>
      <c r="Q243" s="1" t="s">
        <v>546</v>
      </c>
      <c r="R243" s="32">
        <v>10</v>
      </c>
      <c r="S243" s="33">
        <v>32410</v>
      </c>
      <c r="T243" s="33">
        <f>S243*R243</f>
        <v>324100</v>
      </c>
      <c r="U243" s="15">
        <f t="shared" si="11"/>
        <v>362992.00000000006</v>
      </c>
      <c r="V243" s="15"/>
      <c r="W243" s="12" t="s">
        <v>854</v>
      </c>
      <c r="X243" s="15"/>
      <c r="Y243" s="56"/>
      <c r="Z243" s="57"/>
      <c r="AA243" s="20"/>
      <c r="AB243" s="20"/>
    </row>
    <row r="244" spans="1:28" s="2" customFormat="1" ht="102.75" customHeight="1">
      <c r="A244" s="119" t="s">
        <v>670</v>
      </c>
      <c r="B244" s="8" t="s">
        <v>65</v>
      </c>
      <c r="C244" s="59" t="s">
        <v>688</v>
      </c>
      <c r="D244" s="9" t="s">
        <v>676</v>
      </c>
      <c r="E244" s="9" t="s">
        <v>919</v>
      </c>
      <c r="F244" s="16"/>
      <c r="G244" s="8" t="s">
        <v>59</v>
      </c>
      <c r="H244" s="31">
        <v>0</v>
      </c>
      <c r="I244" s="8">
        <v>711000000</v>
      </c>
      <c r="J244" s="8" t="s">
        <v>354</v>
      </c>
      <c r="K244" s="8" t="s">
        <v>812</v>
      </c>
      <c r="L244" s="8" t="s">
        <v>176</v>
      </c>
      <c r="M244" s="12" t="s">
        <v>57</v>
      </c>
      <c r="N244" s="12" t="s">
        <v>691</v>
      </c>
      <c r="O244" s="47" t="s">
        <v>560</v>
      </c>
      <c r="P244" s="12">
        <v>796</v>
      </c>
      <c r="Q244" s="1" t="s">
        <v>546</v>
      </c>
      <c r="R244" s="32">
        <v>4</v>
      </c>
      <c r="S244" s="33">
        <v>22321</v>
      </c>
      <c r="T244" s="33">
        <v>89284</v>
      </c>
      <c r="U244" s="15">
        <f t="shared" si="11"/>
        <v>99998.08000000002</v>
      </c>
      <c r="V244" s="15"/>
      <c r="W244" s="12" t="s">
        <v>854</v>
      </c>
      <c r="X244" s="15"/>
      <c r="Y244" s="56"/>
      <c r="Z244" s="57"/>
      <c r="AA244" s="20"/>
      <c r="AB244" s="20"/>
    </row>
    <row r="245" spans="1:28" s="2" customFormat="1" ht="102.75" customHeight="1">
      <c r="A245" s="119" t="s">
        <v>671</v>
      </c>
      <c r="B245" s="8" t="s">
        <v>65</v>
      </c>
      <c r="C245" s="22" t="s">
        <v>259</v>
      </c>
      <c r="D245" s="9" t="s">
        <v>685</v>
      </c>
      <c r="E245" s="9" t="s">
        <v>685</v>
      </c>
      <c r="F245" s="16"/>
      <c r="G245" s="8" t="s">
        <v>59</v>
      </c>
      <c r="H245" s="31">
        <v>0</v>
      </c>
      <c r="I245" s="8">
        <v>711000000</v>
      </c>
      <c r="J245" s="8" t="s">
        <v>354</v>
      </c>
      <c r="K245" s="8" t="s">
        <v>812</v>
      </c>
      <c r="L245" s="8" t="s">
        <v>176</v>
      </c>
      <c r="M245" s="12" t="s">
        <v>57</v>
      </c>
      <c r="N245" s="12" t="s">
        <v>691</v>
      </c>
      <c r="O245" s="47" t="s">
        <v>560</v>
      </c>
      <c r="P245" s="12">
        <v>796</v>
      </c>
      <c r="Q245" s="1" t="s">
        <v>546</v>
      </c>
      <c r="R245" s="32">
        <v>1</v>
      </c>
      <c r="S245" s="33">
        <v>276785</v>
      </c>
      <c r="T245" s="33">
        <v>276785</v>
      </c>
      <c r="U245" s="15">
        <f t="shared" si="11"/>
        <v>309999.2</v>
      </c>
      <c r="V245" s="15"/>
      <c r="W245" s="12" t="s">
        <v>854</v>
      </c>
      <c r="X245" s="15"/>
      <c r="Y245" s="56"/>
      <c r="Z245" s="57"/>
      <c r="AA245" s="20"/>
      <c r="AB245" s="20"/>
    </row>
    <row r="246" spans="1:28" s="2" customFormat="1" ht="102.75" customHeight="1">
      <c r="A246" s="119" t="s">
        <v>672</v>
      </c>
      <c r="B246" s="8" t="s">
        <v>65</v>
      </c>
      <c r="C246" s="36" t="s">
        <v>340</v>
      </c>
      <c r="D246" s="9" t="s">
        <v>677</v>
      </c>
      <c r="E246" s="9" t="s">
        <v>708</v>
      </c>
      <c r="F246" s="68"/>
      <c r="G246" s="8" t="s">
        <v>59</v>
      </c>
      <c r="H246" s="31">
        <v>0</v>
      </c>
      <c r="I246" s="8">
        <v>711000000</v>
      </c>
      <c r="J246" s="8" t="s">
        <v>354</v>
      </c>
      <c r="K246" s="8" t="s">
        <v>812</v>
      </c>
      <c r="L246" s="8" t="s">
        <v>176</v>
      </c>
      <c r="M246" s="12" t="s">
        <v>57</v>
      </c>
      <c r="N246" s="12" t="s">
        <v>691</v>
      </c>
      <c r="O246" s="47" t="s">
        <v>560</v>
      </c>
      <c r="P246" s="12">
        <v>796</v>
      </c>
      <c r="Q246" s="1" t="s">
        <v>546</v>
      </c>
      <c r="R246" s="32">
        <v>1</v>
      </c>
      <c r="S246" s="33">
        <v>223036</v>
      </c>
      <c r="T246" s="33">
        <v>223036</v>
      </c>
      <c r="U246" s="15">
        <f t="shared" si="11"/>
        <v>249800.32000000004</v>
      </c>
      <c r="V246" s="15"/>
      <c r="W246" s="12" t="s">
        <v>854</v>
      </c>
      <c r="X246" s="15"/>
      <c r="Y246" s="56"/>
      <c r="Z246" s="57"/>
      <c r="AA246" s="20"/>
      <c r="AB246" s="20"/>
    </row>
    <row r="247" spans="1:28" s="2" customFormat="1" ht="102.75" customHeight="1">
      <c r="A247" s="119" t="s">
        <v>673</v>
      </c>
      <c r="B247" s="8" t="s">
        <v>65</v>
      </c>
      <c r="C247" s="21" t="s">
        <v>687</v>
      </c>
      <c r="D247" s="9" t="s">
        <v>678</v>
      </c>
      <c r="E247" s="9" t="s">
        <v>678</v>
      </c>
      <c r="F247" s="16"/>
      <c r="G247" s="8" t="s">
        <v>59</v>
      </c>
      <c r="H247" s="31">
        <v>0</v>
      </c>
      <c r="I247" s="8">
        <v>711000000</v>
      </c>
      <c r="J247" s="8" t="s">
        <v>354</v>
      </c>
      <c r="K247" s="8" t="s">
        <v>812</v>
      </c>
      <c r="L247" s="8" t="s">
        <v>176</v>
      </c>
      <c r="M247" s="12" t="s">
        <v>57</v>
      </c>
      <c r="N247" s="12" t="s">
        <v>691</v>
      </c>
      <c r="O247" s="47" t="s">
        <v>560</v>
      </c>
      <c r="P247" s="12">
        <v>796</v>
      </c>
      <c r="Q247" s="1" t="s">
        <v>546</v>
      </c>
      <c r="R247" s="32">
        <v>1</v>
      </c>
      <c r="S247" s="33">
        <v>223214</v>
      </c>
      <c r="T247" s="33">
        <v>223214</v>
      </c>
      <c r="U247" s="15">
        <f t="shared" si="11"/>
        <v>249999.68000000002</v>
      </c>
      <c r="V247" s="15"/>
      <c r="W247" s="12" t="s">
        <v>854</v>
      </c>
      <c r="X247" s="15"/>
      <c r="Y247" s="56"/>
      <c r="Z247" s="57"/>
      <c r="AA247" s="20"/>
      <c r="AB247" s="20"/>
    </row>
    <row r="248" spans="1:28" s="2" customFormat="1" ht="102" customHeight="1">
      <c r="A248" s="60" t="s">
        <v>674</v>
      </c>
      <c r="B248" s="8" t="s">
        <v>65</v>
      </c>
      <c r="C248" s="22" t="s">
        <v>690</v>
      </c>
      <c r="D248" s="7" t="s">
        <v>679</v>
      </c>
      <c r="E248" s="7" t="s">
        <v>679</v>
      </c>
      <c r="F248" s="73"/>
      <c r="G248" s="8" t="s">
        <v>59</v>
      </c>
      <c r="H248" s="31">
        <v>0</v>
      </c>
      <c r="I248" s="8">
        <v>711000000</v>
      </c>
      <c r="J248" s="8" t="s">
        <v>354</v>
      </c>
      <c r="K248" s="8" t="s">
        <v>812</v>
      </c>
      <c r="L248" s="8" t="s">
        <v>176</v>
      </c>
      <c r="M248" s="12" t="s">
        <v>57</v>
      </c>
      <c r="N248" s="12" t="s">
        <v>691</v>
      </c>
      <c r="O248" s="47" t="s">
        <v>560</v>
      </c>
      <c r="P248" s="12">
        <v>796</v>
      </c>
      <c r="Q248" s="1" t="s">
        <v>546</v>
      </c>
      <c r="R248" s="32">
        <v>2</v>
      </c>
      <c r="S248" s="33">
        <v>31027</v>
      </c>
      <c r="T248" s="33">
        <v>62054</v>
      </c>
      <c r="U248" s="15">
        <f t="shared" si="11"/>
        <v>69500.48000000001</v>
      </c>
      <c r="V248" s="15"/>
      <c r="W248" s="12" t="s">
        <v>854</v>
      </c>
      <c r="X248" s="15"/>
      <c r="Y248" s="56"/>
      <c r="Z248" s="57"/>
      <c r="AA248" s="20"/>
      <c r="AB248" s="20"/>
    </row>
    <row r="249" spans="1:28" s="2" customFormat="1" ht="102.75" customHeight="1">
      <c r="A249" s="119" t="s">
        <v>675</v>
      </c>
      <c r="B249" s="8" t="s">
        <v>65</v>
      </c>
      <c r="C249" s="21" t="s">
        <v>849</v>
      </c>
      <c r="D249" s="9" t="s">
        <v>718</v>
      </c>
      <c r="E249" s="9" t="s">
        <v>921</v>
      </c>
      <c r="F249" s="16"/>
      <c r="G249" s="8" t="s">
        <v>59</v>
      </c>
      <c r="H249" s="31">
        <v>0</v>
      </c>
      <c r="I249" s="8">
        <v>711000000</v>
      </c>
      <c r="J249" s="8" t="s">
        <v>354</v>
      </c>
      <c r="K249" s="8" t="s">
        <v>812</v>
      </c>
      <c r="L249" s="8" t="s">
        <v>176</v>
      </c>
      <c r="M249" s="12" t="s">
        <v>57</v>
      </c>
      <c r="N249" s="12" t="s">
        <v>691</v>
      </c>
      <c r="O249" s="47" t="s">
        <v>560</v>
      </c>
      <c r="P249" s="12">
        <v>796</v>
      </c>
      <c r="Q249" s="1" t="s">
        <v>546</v>
      </c>
      <c r="R249" s="32">
        <v>4</v>
      </c>
      <c r="S249" s="33">
        <v>31250</v>
      </c>
      <c r="T249" s="33">
        <v>125000</v>
      </c>
      <c r="U249" s="15">
        <f t="shared" si="11"/>
        <v>140000</v>
      </c>
      <c r="V249" s="15"/>
      <c r="W249" s="12" t="s">
        <v>854</v>
      </c>
      <c r="X249" s="15"/>
      <c r="Y249" s="56"/>
      <c r="Z249" s="57"/>
      <c r="AA249" s="20"/>
      <c r="AB249" s="20"/>
    </row>
    <row r="250" spans="1:28" s="2" customFormat="1" ht="63">
      <c r="A250" s="60" t="s">
        <v>680</v>
      </c>
      <c r="B250" s="8" t="s">
        <v>65</v>
      </c>
      <c r="C250" s="1" t="s">
        <v>72</v>
      </c>
      <c r="D250" s="7" t="s">
        <v>74</v>
      </c>
      <c r="E250" s="7" t="s">
        <v>681</v>
      </c>
      <c r="F250" s="73"/>
      <c r="G250" s="8" t="s">
        <v>59</v>
      </c>
      <c r="H250" s="31">
        <v>0</v>
      </c>
      <c r="I250" s="8">
        <v>711000000</v>
      </c>
      <c r="J250" s="8" t="s">
        <v>354</v>
      </c>
      <c r="K250" s="8" t="s">
        <v>541</v>
      </c>
      <c r="L250" s="8" t="s">
        <v>176</v>
      </c>
      <c r="M250" s="12" t="s">
        <v>57</v>
      </c>
      <c r="N250" s="12" t="s">
        <v>719</v>
      </c>
      <c r="O250" s="12" t="s">
        <v>586</v>
      </c>
      <c r="P250" s="12">
        <v>112</v>
      </c>
      <c r="Q250" s="1" t="s">
        <v>592</v>
      </c>
      <c r="R250" s="74">
        <v>15384</v>
      </c>
      <c r="S250" s="33">
        <v>98</v>
      </c>
      <c r="T250" s="33">
        <v>1507632</v>
      </c>
      <c r="U250" s="15">
        <f t="shared" si="11"/>
        <v>1688547.84</v>
      </c>
      <c r="V250" s="15"/>
      <c r="W250" s="12" t="s">
        <v>854</v>
      </c>
      <c r="X250" s="15"/>
      <c r="Y250" s="56"/>
      <c r="Z250" s="57"/>
      <c r="AA250" s="20"/>
      <c r="AB250" s="20"/>
    </row>
    <row r="251" spans="1:28" s="2" customFormat="1" ht="63">
      <c r="A251" s="60" t="s">
        <v>709</v>
      </c>
      <c r="B251" s="8" t="s">
        <v>65</v>
      </c>
      <c r="C251" s="1" t="s">
        <v>72</v>
      </c>
      <c r="D251" s="7" t="s">
        <v>74</v>
      </c>
      <c r="E251" s="7" t="s">
        <v>710</v>
      </c>
      <c r="F251" s="73"/>
      <c r="G251" s="8" t="s">
        <v>59</v>
      </c>
      <c r="H251" s="31">
        <v>0</v>
      </c>
      <c r="I251" s="8">
        <v>711000000</v>
      </c>
      <c r="J251" s="8" t="s">
        <v>354</v>
      </c>
      <c r="K251" s="8" t="s">
        <v>541</v>
      </c>
      <c r="L251" s="8" t="s">
        <v>176</v>
      </c>
      <c r="M251" s="12" t="s">
        <v>57</v>
      </c>
      <c r="N251" s="12" t="s">
        <v>719</v>
      </c>
      <c r="O251" s="12" t="s">
        <v>586</v>
      </c>
      <c r="P251" s="12">
        <v>112</v>
      </c>
      <c r="Q251" s="1" t="s">
        <v>592</v>
      </c>
      <c r="R251" s="74">
        <v>450</v>
      </c>
      <c r="S251" s="33">
        <v>129.4</v>
      </c>
      <c r="T251" s="33">
        <f>R251*S251</f>
        <v>58230</v>
      </c>
      <c r="U251" s="15">
        <f t="shared" si="11"/>
        <v>65217.600000000006</v>
      </c>
      <c r="V251" s="15"/>
      <c r="W251" s="12" t="s">
        <v>854</v>
      </c>
      <c r="X251" s="15"/>
      <c r="Y251" s="56"/>
      <c r="Z251" s="57"/>
      <c r="AA251" s="20"/>
      <c r="AB251" s="20"/>
    </row>
    <row r="252" spans="1:28" s="2" customFormat="1" ht="110.25" customHeight="1">
      <c r="A252" s="60" t="s">
        <v>722</v>
      </c>
      <c r="B252" s="8" t="s">
        <v>65</v>
      </c>
      <c r="C252" s="22" t="s">
        <v>723</v>
      </c>
      <c r="D252" s="7" t="s">
        <v>724</v>
      </c>
      <c r="E252" s="7" t="s">
        <v>724</v>
      </c>
      <c r="F252" s="8"/>
      <c r="G252" s="8" t="s">
        <v>59</v>
      </c>
      <c r="H252" s="31">
        <v>0</v>
      </c>
      <c r="I252" s="8">
        <v>711000000</v>
      </c>
      <c r="J252" s="8" t="s">
        <v>354</v>
      </c>
      <c r="K252" s="8" t="s">
        <v>812</v>
      </c>
      <c r="L252" s="8" t="s">
        <v>176</v>
      </c>
      <c r="M252" s="12" t="s">
        <v>57</v>
      </c>
      <c r="N252" s="12" t="s">
        <v>725</v>
      </c>
      <c r="O252" s="12" t="s">
        <v>703</v>
      </c>
      <c r="P252" s="12">
        <v>796</v>
      </c>
      <c r="Q252" s="1" t="s">
        <v>546</v>
      </c>
      <c r="R252" s="7">
        <v>1</v>
      </c>
      <c r="S252" s="15">
        <f>T252/R252</f>
        <v>2647000</v>
      </c>
      <c r="T252" s="15">
        <v>2647000</v>
      </c>
      <c r="U252" s="15">
        <f t="shared" si="11"/>
        <v>2964640.0000000005</v>
      </c>
      <c r="V252" s="15"/>
      <c r="W252" s="12" t="s">
        <v>854</v>
      </c>
      <c r="X252" s="15"/>
      <c r="Y252" s="56"/>
      <c r="Z252" s="57"/>
      <c r="AA252" s="20"/>
      <c r="AB252" s="20"/>
    </row>
    <row r="253" spans="1:28" s="2" customFormat="1" ht="47.25">
      <c r="A253" s="60" t="s">
        <v>730</v>
      </c>
      <c r="B253" s="8" t="s">
        <v>65</v>
      </c>
      <c r="C253" s="75" t="s">
        <v>744</v>
      </c>
      <c r="D253" s="7" t="s">
        <v>740</v>
      </c>
      <c r="E253" s="7" t="s">
        <v>735</v>
      </c>
      <c r="F253" s="8"/>
      <c r="G253" s="8" t="s">
        <v>59</v>
      </c>
      <c r="H253" s="31">
        <v>0</v>
      </c>
      <c r="I253" s="8">
        <v>711000000</v>
      </c>
      <c r="J253" s="8" t="s">
        <v>354</v>
      </c>
      <c r="K253" s="8" t="s">
        <v>542</v>
      </c>
      <c r="L253" s="8" t="s">
        <v>176</v>
      </c>
      <c r="M253" s="12" t="s">
        <v>57</v>
      </c>
      <c r="N253" s="12" t="s">
        <v>736</v>
      </c>
      <c r="O253" s="12" t="s">
        <v>737</v>
      </c>
      <c r="P253" s="12">
        <v>796</v>
      </c>
      <c r="Q253" s="1" t="s">
        <v>546</v>
      </c>
      <c r="R253" s="7">
        <v>2</v>
      </c>
      <c r="S253" s="76">
        <v>1681072321</v>
      </c>
      <c r="T253" s="76">
        <v>3362144642</v>
      </c>
      <c r="U253" s="15">
        <v>3765602000</v>
      </c>
      <c r="V253" s="15"/>
      <c r="W253" s="12" t="s">
        <v>854</v>
      </c>
      <c r="X253" s="15"/>
      <c r="Y253" s="56"/>
      <c r="Z253" s="57"/>
      <c r="AA253" s="20"/>
      <c r="AB253" s="20"/>
    </row>
    <row r="254" spans="1:28" s="2" customFormat="1" ht="47.25">
      <c r="A254" s="60" t="s">
        <v>731</v>
      </c>
      <c r="B254" s="8" t="s">
        <v>65</v>
      </c>
      <c r="C254" s="75" t="s">
        <v>744</v>
      </c>
      <c r="D254" s="7" t="s">
        <v>740</v>
      </c>
      <c r="E254" s="7" t="s">
        <v>735</v>
      </c>
      <c r="F254" s="8"/>
      <c r="G254" s="8" t="s">
        <v>59</v>
      </c>
      <c r="H254" s="31">
        <v>0</v>
      </c>
      <c r="I254" s="8">
        <v>711000000</v>
      </c>
      <c r="J254" s="8" t="s">
        <v>354</v>
      </c>
      <c r="K254" s="8" t="s">
        <v>542</v>
      </c>
      <c r="L254" s="8" t="s">
        <v>176</v>
      </c>
      <c r="M254" s="12" t="s">
        <v>57</v>
      </c>
      <c r="N254" s="12" t="s">
        <v>736</v>
      </c>
      <c r="O254" s="12" t="s">
        <v>738</v>
      </c>
      <c r="P254" s="12">
        <v>796</v>
      </c>
      <c r="Q254" s="1" t="s">
        <v>546</v>
      </c>
      <c r="R254" s="7">
        <v>6</v>
      </c>
      <c r="S254" s="76">
        <v>2036761458</v>
      </c>
      <c r="T254" s="76">
        <f>S254*R254</f>
        <v>12220568748</v>
      </c>
      <c r="U254" s="15">
        <f t="shared" si="11"/>
        <v>13687036997.760002</v>
      </c>
      <c r="V254" s="15"/>
      <c r="W254" s="12" t="s">
        <v>854</v>
      </c>
      <c r="X254" s="15"/>
      <c r="Y254" s="56"/>
      <c r="Z254" s="57"/>
      <c r="AA254" s="20"/>
      <c r="AB254" s="20"/>
    </row>
    <row r="255" spans="1:28" s="2" customFormat="1" ht="47.25" customHeight="1">
      <c r="A255" s="156" t="s">
        <v>732</v>
      </c>
      <c r="B255" s="135" t="s">
        <v>65</v>
      </c>
      <c r="C255" s="159" t="s">
        <v>743</v>
      </c>
      <c r="D255" s="149" t="s">
        <v>739</v>
      </c>
      <c r="E255" s="7" t="s">
        <v>808</v>
      </c>
      <c r="F255" s="135"/>
      <c r="G255" s="135" t="s">
        <v>59</v>
      </c>
      <c r="H255" s="162">
        <v>0</v>
      </c>
      <c r="I255" s="135">
        <v>711000000</v>
      </c>
      <c r="J255" s="135" t="s">
        <v>354</v>
      </c>
      <c r="K255" s="135" t="s">
        <v>556</v>
      </c>
      <c r="L255" s="135" t="s">
        <v>176</v>
      </c>
      <c r="M255" s="140" t="s">
        <v>57</v>
      </c>
      <c r="N255" s="140" t="s">
        <v>736</v>
      </c>
      <c r="O255" s="140" t="s">
        <v>738</v>
      </c>
      <c r="P255" s="12">
        <v>839</v>
      </c>
      <c r="Q255" s="1" t="s">
        <v>345</v>
      </c>
      <c r="R255" s="7">
        <v>375</v>
      </c>
      <c r="S255" s="15">
        <f>1167250/1.12</f>
        <v>1042187.4999999999</v>
      </c>
      <c r="T255" s="15">
        <f>R255*1167250/1.12</f>
        <v>390820312.49999994</v>
      </c>
      <c r="U255" s="15">
        <v>437718750</v>
      </c>
      <c r="V255" s="189"/>
      <c r="W255" s="140" t="s">
        <v>854</v>
      </c>
      <c r="X255" s="189"/>
      <c r="Y255" s="56"/>
      <c r="Z255" s="57"/>
      <c r="AA255" s="20"/>
      <c r="AB255" s="20"/>
    </row>
    <row r="256" spans="1:28" s="2" customFormat="1" ht="47.25" customHeight="1">
      <c r="A256" s="158"/>
      <c r="B256" s="136"/>
      <c r="C256" s="160"/>
      <c r="D256" s="150"/>
      <c r="E256" s="7" t="s">
        <v>917</v>
      </c>
      <c r="F256" s="136"/>
      <c r="G256" s="136"/>
      <c r="H256" s="163"/>
      <c r="I256" s="136"/>
      <c r="J256" s="136"/>
      <c r="K256" s="136"/>
      <c r="L256" s="136"/>
      <c r="M256" s="141"/>
      <c r="N256" s="141"/>
      <c r="O256" s="141"/>
      <c r="P256" s="12">
        <v>839</v>
      </c>
      <c r="Q256" s="1" t="s">
        <v>345</v>
      </c>
      <c r="R256" s="7">
        <v>200</v>
      </c>
      <c r="S256" s="15">
        <f>1167250/1.12</f>
        <v>1042187.4999999999</v>
      </c>
      <c r="T256" s="15">
        <f>R256*1167250/1.12</f>
        <v>208437499.99999997</v>
      </c>
      <c r="U256" s="15">
        <v>233450000</v>
      </c>
      <c r="V256" s="190"/>
      <c r="W256" s="141"/>
      <c r="X256" s="190"/>
      <c r="Y256" s="56"/>
      <c r="Z256" s="57"/>
      <c r="AA256" s="20"/>
      <c r="AB256" s="20"/>
    </row>
    <row r="257" spans="1:28" s="2" customFormat="1" ht="47.25" customHeight="1">
      <c r="A257" s="158"/>
      <c r="B257" s="136"/>
      <c r="C257" s="160"/>
      <c r="D257" s="150"/>
      <c r="E257" s="7" t="s">
        <v>809</v>
      </c>
      <c r="F257" s="136"/>
      <c r="G257" s="136"/>
      <c r="H257" s="163"/>
      <c r="I257" s="136"/>
      <c r="J257" s="136"/>
      <c r="K257" s="136"/>
      <c r="L257" s="136"/>
      <c r="M257" s="141"/>
      <c r="N257" s="141"/>
      <c r="O257" s="141"/>
      <c r="P257" s="12">
        <v>839</v>
      </c>
      <c r="Q257" s="1" t="s">
        <v>345</v>
      </c>
      <c r="R257" s="7">
        <v>100</v>
      </c>
      <c r="S257" s="15">
        <v>1079474</v>
      </c>
      <c r="T257" s="15">
        <f>R257*1209010/1.12</f>
        <v>107947321.42857142</v>
      </c>
      <c r="U257" s="15">
        <v>120901000</v>
      </c>
      <c r="V257" s="190"/>
      <c r="W257" s="141"/>
      <c r="X257" s="190"/>
      <c r="Y257" s="56"/>
      <c r="Z257" s="57"/>
      <c r="AA257" s="20"/>
      <c r="AB257" s="20"/>
    </row>
    <row r="258" spans="1:28" s="2" customFormat="1" ht="47.25" customHeight="1">
      <c r="A258" s="157"/>
      <c r="B258" s="137"/>
      <c r="C258" s="161"/>
      <c r="D258" s="151"/>
      <c r="E258" s="7" t="s">
        <v>916</v>
      </c>
      <c r="F258" s="137"/>
      <c r="G258" s="137"/>
      <c r="H258" s="164"/>
      <c r="I258" s="137"/>
      <c r="J258" s="137"/>
      <c r="K258" s="137"/>
      <c r="L258" s="137"/>
      <c r="M258" s="142"/>
      <c r="N258" s="142"/>
      <c r="O258" s="142"/>
      <c r="P258" s="12">
        <v>839</v>
      </c>
      <c r="Q258" s="1" t="s">
        <v>345</v>
      </c>
      <c r="R258" s="7">
        <v>73</v>
      </c>
      <c r="S258" s="15">
        <f>1025585/1.12</f>
        <v>915700.8928571427</v>
      </c>
      <c r="T258" s="15">
        <f>R258*1025585/1.12</f>
        <v>66846165.178571425</v>
      </c>
      <c r="U258" s="15">
        <v>74867705</v>
      </c>
      <c r="V258" s="191"/>
      <c r="W258" s="142"/>
      <c r="X258" s="191"/>
      <c r="Y258" s="56"/>
      <c r="Z258" s="57"/>
      <c r="AA258" s="20"/>
      <c r="AB258" s="20"/>
    </row>
    <row r="259" spans="1:28" s="2" customFormat="1" ht="47.25">
      <c r="A259" s="60" t="s">
        <v>762</v>
      </c>
      <c r="B259" s="8" t="s">
        <v>65</v>
      </c>
      <c r="C259" s="22" t="s">
        <v>853</v>
      </c>
      <c r="D259" s="7" t="s">
        <v>764</v>
      </c>
      <c r="E259" s="7" t="s">
        <v>764</v>
      </c>
      <c r="F259" s="8"/>
      <c r="G259" s="8" t="s">
        <v>59</v>
      </c>
      <c r="H259" s="31">
        <v>0</v>
      </c>
      <c r="I259" s="8">
        <v>711000000</v>
      </c>
      <c r="J259" s="8" t="s">
        <v>354</v>
      </c>
      <c r="K259" s="8" t="s">
        <v>556</v>
      </c>
      <c r="L259" s="8" t="s">
        <v>176</v>
      </c>
      <c r="M259" s="12" t="s">
        <v>57</v>
      </c>
      <c r="N259" s="12" t="s">
        <v>736</v>
      </c>
      <c r="O259" s="12" t="s">
        <v>586</v>
      </c>
      <c r="P259" s="12">
        <v>796</v>
      </c>
      <c r="Q259" s="1" t="s">
        <v>546</v>
      </c>
      <c r="R259" s="7">
        <v>1</v>
      </c>
      <c r="S259" s="77">
        <v>160714.28</v>
      </c>
      <c r="T259" s="77">
        <f>S259*R259</f>
        <v>160714.28</v>
      </c>
      <c r="U259" s="15">
        <f t="shared" si="11"/>
        <v>179999.99360000002</v>
      </c>
      <c r="V259" s="15"/>
      <c r="W259" s="12" t="s">
        <v>854</v>
      </c>
      <c r="X259" s="15"/>
      <c r="Y259" s="56"/>
      <c r="Z259" s="57"/>
      <c r="AA259" s="20"/>
      <c r="AB259" s="20"/>
    </row>
    <row r="260" spans="1:28" s="2" customFormat="1" ht="75" customHeight="1">
      <c r="A260" s="60" t="s">
        <v>763</v>
      </c>
      <c r="B260" s="8" t="s">
        <v>65</v>
      </c>
      <c r="C260" s="75" t="s">
        <v>238</v>
      </c>
      <c r="D260" s="7" t="s">
        <v>765</v>
      </c>
      <c r="E260" s="7" t="s">
        <v>778</v>
      </c>
      <c r="F260" s="8"/>
      <c r="G260" s="8" t="s">
        <v>59</v>
      </c>
      <c r="H260" s="31">
        <v>0</v>
      </c>
      <c r="I260" s="8">
        <v>711000000</v>
      </c>
      <c r="J260" s="8" t="s">
        <v>354</v>
      </c>
      <c r="K260" s="8" t="s">
        <v>556</v>
      </c>
      <c r="L260" s="8" t="s">
        <v>176</v>
      </c>
      <c r="M260" s="12" t="s">
        <v>57</v>
      </c>
      <c r="N260" s="12" t="s">
        <v>736</v>
      </c>
      <c r="O260" s="12" t="s">
        <v>586</v>
      </c>
      <c r="P260" s="12">
        <v>839</v>
      </c>
      <c r="Q260" s="1" t="s">
        <v>345</v>
      </c>
      <c r="R260" s="7">
        <v>1</v>
      </c>
      <c r="S260" s="15">
        <v>191964.29</v>
      </c>
      <c r="T260" s="15">
        <f>S260*R260</f>
        <v>191964.29</v>
      </c>
      <c r="U260" s="15">
        <f t="shared" si="11"/>
        <v>215000.00480000002</v>
      </c>
      <c r="V260" s="15"/>
      <c r="W260" s="12" t="s">
        <v>854</v>
      </c>
      <c r="X260" s="15"/>
      <c r="Y260" s="56"/>
      <c r="Z260" s="57"/>
      <c r="AA260" s="20"/>
      <c r="AB260" s="20"/>
    </row>
    <row r="261" spans="1:28" s="2" customFormat="1" ht="58.5" customHeight="1">
      <c r="A261" s="54" t="s">
        <v>803</v>
      </c>
      <c r="B261" s="45" t="s">
        <v>65</v>
      </c>
      <c r="C261" s="55" t="s">
        <v>743</v>
      </c>
      <c r="D261" s="51" t="s">
        <v>739</v>
      </c>
      <c r="E261" s="7" t="s">
        <v>814</v>
      </c>
      <c r="F261" s="45" t="s">
        <v>779</v>
      </c>
      <c r="G261" s="45" t="s">
        <v>59</v>
      </c>
      <c r="H261" s="46">
        <v>0</v>
      </c>
      <c r="I261" s="45">
        <v>711000000</v>
      </c>
      <c r="J261" s="45" t="s">
        <v>354</v>
      </c>
      <c r="K261" s="8" t="s">
        <v>802</v>
      </c>
      <c r="L261" s="45" t="s">
        <v>176</v>
      </c>
      <c r="M261" s="47" t="s">
        <v>57</v>
      </c>
      <c r="N261" s="47" t="s">
        <v>736</v>
      </c>
      <c r="O261" s="47" t="s">
        <v>738</v>
      </c>
      <c r="P261" s="12">
        <v>839</v>
      </c>
      <c r="Q261" s="1" t="s">
        <v>345</v>
      </c>
      <c r="R261" s="7">
        <v>375</v>
      </c>
      <c r="S261" s="15">
        <v>908191.9642857142</v>
      </c>
      <c r="T261" s="15">
        <v>340571986.6071428</v>
      </c>
      <c r="U261" s="15">
        <f t="shared" si="11"/>
        <v>381440625</v>
      </c>
      <c r="V261" s="15"/>
      <c r="W261" s="12" t="s">
        <v>854</v>
      </c>
      <c r="X261" s="15"/>
      <c r="Y261" s="56"/>
      <c r="Z261" s="57"/>
      <c r="AA261" s="20"/>
      <c r="AB261" s="20"/>
    </row>
    <row r="262" spans="1:28" s="2" customFormat="1" ht="88.5" customHeight="1">
      <c r="A262" s="60" t="s">
        <v>804</v>
      </c>
      <c r="B262" s="45" t="s">
        <v>65</v>
      </c>
      <c r="C262" s="22" t="s">
        <v>892</v>
      </c>
      <c r="D262" s="7" t="s">
        <v>823</v>
      </c>
      <c r="E262" s="7" t="s">
        <v>823</v>
      </c>
      <c r="F262" s="8"/>
      <c r="G262" s="8" t="s">
        <v>59</v>
      </c>
      <c r="H262" s="31">
        <v>0</v>
      </c>
      <c r="I262" s="45">
        <v>711000000</v>
      </c>
      <c r="J262" s="45" t="s">
        <v>354</v>
      </c>
      <c r="K262" s="8" t="s">
        <v>802</v>
      </c>
      <c r="L262" s="45" t="s">
        <v>176</v>
      </c>
      <c r="M262" s="47" t="s">
        <v>57</v>
      </c>
      <c r="N262" s="47" t="s">
        <v>736</v>
      </c>
      <c r="O262" s="47" t="s">
        <v>475</v>
      </c>
      <c r="P262" s="12">
        <v>796</v>
      </c>
      <c r="Q262" s="1" t="s">
        <v>546</v>
      </c>
      <c r="R262" s="7">
        <v>2</v>
      </c>
      <c r="S262" s="15">
        <v>892857.1428571427</v>
      </c>
      <c r="T262" s="15">
        <f>S262*R262</f>
        <v>1785714.2857142854</v>
      </c>
      <c r="U262" s="15">
        <f>T262*1.12</f>
        <v>2000000</v>
      </c>
      <c r="V262" s="15"/>
      <c r="W262" s="12" t="s">
        <v>854</v>
      </c>
      <c r="X262" s="15"/>
      <c r="Y262" s="56"/>
      <c r="Z262" s="57"/>
      <c r="AA262" s="20" t="s">
        <v>779</v>
      </c>
      <c r="AB262" s="20"/>
    </row>
    <row r="263" spans="1:28" s="2" customFormat="1" ht="80.25" customHeight="1">
      <c r="A263" s="54" t="s">
        <v>805</v>
      </c>
      <c r="B263" s="45" t="s">
        <v>65</v>
      </c>
      <c r="C263" s="22">
        <v>44191</v>
      </c>
      <c r="D263" s="7" t="s">
        <v>817</v>
      </c>
      <c r="E263" s="7" t="s">
        <v>818</v>
      </c>
      <c r="F263" s="8"/>
      <c r="G263" s="8" t="s">
        <v>61</v>
      </c>
      <c r="H263" s="31">
        <v>0</v>
      </c>
      <c r="I263" s="45">
        <v>711000000</v>
      </c>
      <c r="J263" s="45" t="s">
        <v>354</v>
      </c>
      <c r="K263" s="8" t="s">
        <v>802</v>
      </c>
      <c r="L263" s="45" t="s">
        <v>176</v>
      </c>
      <c r="M263" s="47" t="s">
        <v>57</v>
      </c>
      <c r="N263" s="47" t="s">
        <v>736</v>
      </c>
      <c r="O263" s="47" t="s">
        <v>703</v>
      </c>
      <c r="P263" s="12">
        <v>839</v>
      </c>
      <c r="Q263" s="1" t="s">
        <v>345</v>
      </c>
      <c r="R263" s="7">
        <v>1</v>
      </c>
      <c r="S263" s="15">
        <v>4553572</v>
      </c>
      <c r="T263" s="15">
        <f>R263*S263</f>
        <v>4553572</v>
      </c>
      <c r="U263" s="15">
        <v>5100000</v>
      </c>
      <c r="V263" s="15"/>
      <c r="W263" s="12" t="s">
        <v>854</v>
      </c>
      <c r="X263" s="15"/>
      <c r="Y263" s="56"/>
      <c r="Z263" s="57"/>
      <c r="AA263" s="20"/>
      <c r="AB263" s="20"/>
    </row>
    <row r="264" spans="1:28" s="2" customFormat="1" ht="65.25" customHeight="1">
      <c r="A264" s="60" t="s">
        <v>832</v>
      </c>
      <c r="B264" s="8" t="s">
        <v>65</v>
      </c>
      <c r="C264" s="75" t="s">
        <v>828</v>
      </c>
      <c r="D264" s="7" t="s">
        <v>829</v>
      </c>
      <c r="E264" s="7" t="s">
        <v>829</v>
      </c>
      <c r="F264" s="8"/>
      <c r="G264" s="8" t="s">
        <v>59</v>
      </c>
      <c r="H264" s="31">
        <v>0.5</v>
      </c>
      <c r="I264" s="8">
        <v>711000000</v>
      </c>
      <c r="J264" s="8" t="s">
        <v>354</v>
      </c>
      <c r="K264" s="8" t="s">
        <v>802</v>
      </c>
      <c r="L264" s="8" t="s">
        <v>176</v>
      </c>
      <c r="M264" s="12" t="s">
        <v>57</v>
      </c>
      <c r="N264" s="12" t="s">
        <v>736</v>
      </c>
      <c r="O264" s="12" t="s">
        <v>475</v>
      </c>
      <c r="P264" s="12">
        <v>796</v>
      </c>
      <c r="Q264" s="1" t="s">
        <v>546</v>
      </c>
      <c r="R264" s="7">
        <v>1</v>
      </c>
      <c r="S264" s="15">
        <f>T264</f>
        <v>35714.28571428571</v>
      </c>
      <c r="T264" s="15">
        <f>40000/1.12</f>
        <v>35714.28571428571</v>
      </c>
      <c r="U264" s="15">
        <f>T264*1.12</f>
        <v>40000</v>
      </c>
      <c r="V264" s="15"/>
      <c r="W264" s="12" t="s">
        <v>854</v>
      </c>
      <c r="X264" s="15"/>
      <c r="Y264" s="56"/>
      <c r="Z264" s="57"/>
      <c r="AA264" s="20"/>
      <c r="AB264" s="20"/>
    </row>
    <row r="265" spans="1:28" s="2" customFormat="1" ht="59.25" customHeight="1">
      <c r="A265" s="60" t="s">
        <v>833</v>
      </c>
      <c r="B265" s="8" t="s">
        <v>65</v>
      </c>
      <c r="C265" s="75" t="s">
        <v>828</v>
      </c>
      <c r="D265" s="7" t="s">
        <v>830</v>
      </c>
      <c r="E265" s="7" t="s">
        <v>830</v>
      </c>
      <c r="F265" s="8"/>
      <c r="G265" s="8" t="s">
        <v>59</v>
      </c>
      <c r="H265" s="31">
        <v>0.5</v>
      </c>
      <c r="I265" s="8">
        <v>711000000</v>
      </c>
      <c r="J265" s="8" t="s">
        <v>354</v>
      </c>
      <c r="K265" s="8" t="s">
        <v>802</v>
      </c>
      <c r="L265" s="8" t="s">
        <v>176</v>
      </c>
      <c r="M265" s="12" t="s">
        <v>57</v>
      </c>
      <c r="N265" s="12" t="s">
        <v>736</v>
      </c>
      <c r="O265" s="12" t="s">
        <v>475</v>
      </c>
      <c r="P265" s="12">
        <v>796</v>
      </c>
      <c r="Q265" s="1" t="s">
        <v>546</v>
      </c>
      <c r="R265" s="7">
        <v>2</v>
      </c>
      <c r="S265" s="15">
        <v>13393</v>
      </c>
      <c r="T265" s="15">
        <f>30000/1.12</f>
        <v>26785.714285714283</v>
      </c>
      <c r="U265" s="15">
        <f>T265*1.12</f>
        <v>30000</v>
      </c>
      <c r="V265" s="15"/>
      <c r="W265" s="12" t="s">
        <v>854</v>
      </c>
      <c r="X265" s="15"/>
      <c r="Y265" s="56"/>
      <c r="Z265" s="57"/>
      <c r="AA265" s="20"/>
      <c r="AB265" s="20"/>
    </row>
    <row r="266" spans="1:28" s="2" customFormat="1" ht="54" customHeight="1">
      <c r="A266" s="60" t="s">
        <v>834</v>
      </c>
      <c r="B266" s="8" t="s">
        <v>65</v>
      </c>
      <c r="C266" s="75" t="s">
        <v>828</v>
      </c>
      <c r="D266" s="7" t="s">
        <v>831</v>
      </c>
      <c r="E266" s="7" t="s">
        <v>831</v>
      </c>
      <c r="F266" s="8"/>
      <c r="G266" s="8" t="s">
        <v>59</v>
      </c>
      <c r="H266" s="31">
        <v>0.5</v>
      </c>
      <c r="I266" s="8">
        <v>711000000</v>
      </c>
      <c r="J266" s="8" t="s">
        <v>354</v>
      </c>
      <c r="K266" s="8" t="s">
        <v>802</v>
      </c>
      <c r="L266" s="8" t="s">
        <v>176</v>
      </c>
      <c r="M266" s="12" t="s">
        <v>57</v>
      </c>
      <c r="N266" s="12" t="s">
        <v>736</v>
      </c>
      <c r="O266" s="12" t="s">
        <v>475</v>
      </c>
      <c r="P266" s="12">
        <v>796</v>
      </c>
      <c r="Q266" s="1" t="s">
        <v>546</v>
      </c>
      <c r="R266" s="7">
        <v>2</v>
      </c>
      <c r="S266" s="78">
        <v>22321.5</v>
      </c>
      <c r="T266" s="15">
        <v>44643</v>
      </c>
      <c r="U266" s="15">
        <f>T266*1.12</f>
        <v>50000.16</v>
      </c>
      <c r="V266" s="15"/>
      <c r="W266" s="12" t="s">
        <v>854</v>
      </c>
      <c r="X266" s="15"/>
      <c r="Y266" s="56"/>
      <c r="Z266" s="57"/>
      <c r="AA266" s="20"/>
      <c r="AB266" s="20"/>
    </row>
    <row r="267" spans="1:28" s="2" customFormat="1" ht="81" customHeight="1">
      <c r="A267" s="54" t="s">
        <v>835</v>
      </c>
      <c r="B267" s="8" t="s">
        <v>65</v>
      </c>
      <c r="C267" s="22" t="s">
        <v>251</v>
      </c>
      <c r="D267" s="7" t="s">
        <v>836</v>
      </c>
      <c r="E267" s="41" t="s">
        <v>844</v>
      </c>
      <c r="F267" s="8"/>
      <c r="G267" s="8" t="s">
        <v>59</v>
      </c>
      <c r="H267" s="31">
        <v>0.2</v>
      </c>
      <c r="I267" s="8">
        <v>711000000</v>
      </c>
      <c r="J267" s="8" t="s">
        <v>354</v>
      </c>
      <c r="K267" s="8" t="s">
        <v>802</v>
      </c>
      <c r="L267" s="8" t="s">
        <v>176</v>
      </c>
      <c r="M267" s="12" t="s">
        <v>57</v>
      </c>
      <c r="N267" s="12" t="s">
        <v>736</v>
      </c>
      <c r="O267" s="12" t="s">
        <v>586</v>
      </c>
      <c r="P267" s="12">
        <v>796</v>
      </c>
      <c r="Q267" s="1" t="s">
        <v>546</v>
      </c>
      <c r="R267" s="7">
        <v>1</v>
      </c>
      <c r="S267" s="15">
        <v>443750</v>
      </c>
      <c r="T267" s="15">
        <v>443750</v>
      </c>
      <c r="U267" s="15">
        <f>T267*1.12</f>
        <v>497000.00000000006</v>
      </c>
      <c r="V267" s="15"/>
      <c r="W267" s="12" t="s">
        <v>854</v>
      </c>
      <c r="X267" s="15"/>
      <c r="Y267" s="56"/>
      <c r="Z267" s="57"/>
      <c r="AA267" s="20"/>
      <c r="AB267" s="20"/>
    </row>
    <row r="268" spans="1:28" s="2" customFormat="1" ht="80.25" customHeight="1">
      <c r="A268" s="54" t="s">
        <v>838</v>
      </c>
      <c r="B268" s="8" t="s">
        <v>65</v>
      </c>
      <c r="C268" s="22" t="s">
        <v>840</v>
      </c>
      <c r="D268" s="7" t="s">
        <v>842</v>
      </c>
      <c r="E268" s="7" t="s">
        <v>843</v>
      </c>
      <c r="F268" s="8"/>
      <c r="G268" s="8" t="s">
        <v>59</v>
      </c>
      <c r="H268" s="31">
        <v>0.2</v>
      </c>
      <c r="I268" s="8">
        <v>711000000</v>
      </c>
      <c r="J268" s="8" t="s">
        <v>354</v>
      </c>
      <c r="K268" s="8" t="s">
        <v>802</v>
      </c>
      <c r="L268" s="8" t="s">
        <v>176</v>
      </c>
      <c r="M268" s="12" t="s">
        <v>57</v>
      </c>
      <c r="N268" s="12" t="s">
        <v>736</v>
      </c>
      <c r="O268" s="12" t="s">
        <v>586</v>
      </c>
      <c r="P268" s="12">
        <v>796</v>
      </c>
      <c r="Q268" s="1" t="s">
        <v>546</v>
      </c>
      <c r="R268" s="7">
        <v>1</v>
      </c>
      <c r="S268" s="15">
        <v>35714</v>
      </c>
      <c r="T268" s="15">
        <v>35714</v>
      </c>
      <c r="U268" s="15">
        <f>T268*1.12</f>
        <v>39999.68</v>
      </c>
      <c r="V268" s="15"/>
      <c r="W268" s="12" t="s">
        <v>854</v>
      </c>
      <c r="X268" s="15"/>
      <c r="Y268" s="56"/>
      <c r="Z268" s="57"/>
      <c r="AA268" s="20"/>
      <c r="AB268" s="20"/>
    </row>
    <row r="269" spans="1:28" s="2" customFormat="1" ht="80.25" customHeight="1">
      <c r="A269" s="54" t="s">
        <v>839</v>
      </c>
      <c r="B269" s="8" t="s">
        <v>65</v>
      </c>
      <c r="C269" s="22" t="s">
        <v>841</v>
      </c>
      <c r="D269" s="8" t="s">
        <v>837</v>
      </c>
      <c r="E269" s="7" t="s">
        <v>845</v>
      </c>
      <c r="F269" s="8"/>
      <c r="G269" s="8" t="s">
        <v>59</v>
      </c>
      <c r="H269" s="31">
        <v>0.2</v>
      </c>
      <c r="I269" s="8">
        <v>711000000</v>
      </c>
      <c r="J269" s="8" t="s">
        <v>354</v>
      </c>
      <c r="K269" s="8" t="s">
        <v>802</v>
      </c>
      <c r="L269" s="8" t="s">
        <v>176</v>
      </c>
      <c r="M269" s="12" t="s">
        <v>57</v>
      </c>
      <c r="N269" s="12" t="s">
        <v>736</v>
      </c>
      <c r="O269" s="12" t="s">
        <v>586</v>
      </c>
      <c r="P269" s="12">
        <v>796</v>
      </c>
      <c r="Q269" s="1" t="s">
        <v>546</v>
      </c>
      <c r="R269" s="7">
        <v>3</v>
      </c>
      <c r="S269" s="15">
        <v>183000</v>
      </c>
      <c r="T269" s="15">
        <f>S269*R269</f>
        <v>549000</v>
      </c>
      <c r="U269" s="15">
        <f aca="true" t="shared" si="13" ref="U269:U277">T269*1.12</f>
        <v>614880.0000000001</v>
      </c>
      <c r="V269" s="15"/>
      <c r="W269" s="12" t="s">
        <v>854</v>
      </c>
      <c r="X269" s="15"/>
      <c r="Y269" s="56"/>
      <c r="Z269" s="57"/>
      <c r="AA269" s="20"/>
      <c r="AB269" s="20"/>
    </row>
    <row r="270" spans="1:28" s="2" customFormat="1" ht="80.25" customHeight="1">
      <c r="A270" s="54" t="s">
        <v>876</v>
      </c>
      <c r="B270" s="8" t="s">
        <v>65</v>
      </c>
      <c r="C270" s="22" t="s">
        <v>251</v>
      </c>
      <c r="D270" s="7" t="s">
        <v>897</v>
      </c>
      <c r="E270" s="7" t="s">
        <v>897</v>
      </c>
      <c r="F270" s="8"/>
      <c r="G270" s="8" t="s">
        <v>60</v>
      </c>
      <c r="H270" s="31">
        <v>0.2</v>
      </c>
      <c r="I270" s="8">
        <v>711000000</v>
      </c>
      <c r="J270" s="8" t="s">
        <v>354</v>
      </c>
      <c r="K270" s="8" t="s">
        <v>559</v>
      </c>
      <c r="L270" s="8" t="s">
        <v>176</v>
      </c>
      <c r="M270" s="12" t="s">
        <v>57</v>
      </c>
      <c r="N270" s="12" t="s">
        <v>736</v>
      </c>
      <c r="O270" s="12" t="s">
        <v>475</v>
      </c>
      <c r="P270" s="12">
        <v>839</v>
      </c>
      <c r="Q270" s="1" t="s">
        <v>345</v>
      </c>
      <c r="R270" s="7">
        <v>1</v>
      </c>
      <c r="S270" s="15">
        <v>31250000</v>
      </c>
      <c r="T270" s="15">
        <v>31250000</v>
      </c>
      <c r="U270" s="15">
        <f t="shared" si="13"/>
        <v>35000000</v>
      </c>
      <c r="V270" s="15"/>
      <c r="W270" s="12" t="s">
        <v>854</v>
      </c>
      <c r="X270" s="15"/>
      <c r="Y270" s="56"/>
      <c r="Z270" s="57"/>
      <c r="AA270" s="20"/>
      <c r="AB270" s="20"/>
    </row>
    <row r="271" spans="1:28" s="2" customFormat="1" ht="126.75" customHeight="1">
      <c r="A271" s="54" t="s">
        <v>877</v>
      </c>
      <c r="B271" s="8" t="s">
        <v>65</v>
      </c>
      <c r="C271" s="233"/>
      <c r="D271" s="8" t="s">
        <v>884</v>
      </c>
      <c r="E271" s="8" t="s">
        <v>884</v>
      </c>
      <c r="F271" s="8"/>
      <c r="G271" s="8" t="s">
        <v>59</v>
      </c>
      <c r="H271" s="31">
        <v>0.2</v>
      </c>
      <c r="I271" s="8">
        <v>711000000</v>
      </c>
      <c r="J271" s="8" t="s">
        <v>354</v>
      </c>
      <c r="K271" s="8" t="s">
        <v>559</v>
      </c>
      <c r="L271" s="8" t="s">
        <v>176</v>
      </c>
      <c r="M271" s="12" t="s">
        <v>57</v>
      </c>
      <c r="N271" s="12" t="s">
        <v>736</v>
      </c>
      <c r="O271" s="12" t="s">
        <v>475</v>
      </c>
      <c r="P271" s="12">
        <v>796</v>
      </c>
      <c r="Q271" s="1" t="s">
        <v>546</v>
      </c>
      <c r="R271" s="7">
        <v>1</v>
      </c>
      <c r="S271" s="15">
        <v>2789614.3</v>
      </c>
      <c r="T271" s="15">
        <v>2789614.3</v>
      </c>
      <c r="U271" s="15">
        <f t="shared" si="13"/>
        <v>3124368.0160000003</v>
      </c>
      <c r="V271" s="15"/>
      <c r="W271" s="12" t="s">
        <v>854</v>
      </c>
      <c r="X271" s="15"/>
      <c r="Y271" s="56"/>
      <c r="Z271" s="57"/>
      <c r="AA271" s="20"/>
      <c r="AB271" s="20"/>
    </row>
    <row r="272" spans="1:28" s="2" customFormat="1" ht="80.25" customHeight="1">
      <c r="A272" s="54" t="s">
        <v>878</v>
      </c>
      <c r="B272" s="8" t="s">
        <v>65</v>
      </c>
      <c r="C272" s="233"/>
      <c r="D272" s="8" t="s">
        <v>885</v>
      </c>
      <c r="E272" s="8" t="s">
        <v>885</v>
      </c>
      <c r="F272" s="8"/>
      <c r="G272" s="8" t="s">
        <v>59</v>
      </c>
      <c r="H272" s="31">
        <v>0.2</v>
      </c>
      <c r="I272" s="8">
        <v>711000000</v>
      </c>
      <c r="J272" s="8" t="s">
        <v>354</v>
      </c>
      <c r="K272" s="8" t="s">
        <v>559</v>
      </c>
      <c r="L272" s="8" t="s">
        <v>176</v>
      </c>
      <c r="M272" s="12" t="s">
        <v>57</v>
      </c>
      <c r="N272" s="12" t="s">
        <v>736</v>
      </c>
      <c r="O272" s="12" t="s">
        <v>475</v>
      </c>
      <c r="P272" s="12">
        <v>796</v>
      </c>
      <c r="Q272" s="1" t="s">
        <v>546</v>
      </c>
      <c r="R272" s="7">
        <v>1</v>
      </c>
      <c r="S272" s="15">
        <v>1339286</v>
      </c>
      <c r="T272" s="15">
        <v>1339286</v>
      </c>
      <c r="U272" s="15">
        <f t="shared" si="13"/>
        <v>1500000.32</v>
      </c>
      <c r="V272" s="15"/>
      <c r="W272" s="12" t="s">
        <v>854</v>
      </c>
      <c r="X272" s="15"/>
      <c r="Y272" s="56"/>
      <c r="Z272" s="57"/>
      <c r="AA272" s="20"/>
      <c r="AB272" s="20"/>
    </row>
    <row r="273" spans="1:28" s="2" customFormat="1" ht="207" customHeight="1">
      <c r="A273" s="54" t="s">
        <v>879</v>
      </c>
      <c r="B273" s="8" t="s">
        <v>65</v>
      </c>
      <c r="C273" s="233"/>
      <c r="D273" s="7" t="s">
        <v>886</v>
      </c>
      <c r="E273" s="7" t="s">
        <v>886</v>
      </c>
      <c r="F273" s="8"/>
      <c r="G273" s="8" t="s">
        <v>59</v>
      </c>
      <c r="H273" s="31">
        <v>0.2</v>
      </c>
      <c r="I273" s="8">
        <v>711000000</v>
      </c>
      <c r="J273" s="8" t="s">
        <v>354</v>
      </c>
      <c r="K273" s="8" t="s">
        <v>559</v>
      </c>
      <c r="L273" s="8" t="s">
        <v>176</v>
      </c>
      <c r="M273" s="12" t="s">
        <v>57</v>
      </c>
      <c r="N273" s="12" t="s">
        <v>736</v>
      </c>
      <c r="O273" s="12" t="s">
        <v>475</v>
      </c>
      <c r="P273" s="12">
        <v>796</v>
      </c>
      <c r="Q273" s="1" t="s">
        <v>546</v>
      </c>
      <c r="R273" s="7">
        <v>10</v>
      </c>
      <c r="S273" s="15">
        <v>8036</v>
      </c>
      <c r="T273" s="15">
        <f>S273*R273</f>
        <v>80360</v>
      </c>
      <c r="U273" s="15">
        <f t="shared" si="13"/>
        <v>90003.20000000001</v>
      </c>
      <c r="V273" s="15"/>
      <c r="W273" s="12" t="s">
        <v>854</v>
      </c>
      <c r="X273" s="15"/>
      <c r="Y273" s="56"/>
      <c r="Z273" s="57"/>
      <c r="AA273" s="20"/>
      <c r="AB273" s="20"/>
    </row>
    <row r="274" spans="1:28" s="2" customFormat="1" ht="195.75" customHeight="1">
      <c r="A274" s="54" t="s">
        <v>880</v>
      </c>
      <c r="B274" s="8" t="s">
        <v>65</v>
      </c>
      <c r="C274" s="233"/>
      <c r="D274" s="109" t="s">
        <v>888</v>
      </c>
      <c r="E274" s="109" t="s">
        <v>888</v>
      </c>
      <c r="F274" s="8"/>
      <c r="G274" s="8" t="s">
        <v>60</v>
      </c>
      <c r="H274" s="31">
        <v>0.2</v>
      </c>
      <c r="I274" s="8">
        <v>711000000</v>
      </c>
      <c r="J274" s="8" t="s">
        <v>354</v>
      </c>
      <c r="K274" s="8" t="s">
        <v>559</v>
      </c>
      <c r="L274" s="8" t="s">
        <v>176</v>
      </c>
      <c r="M274" s="12" t="s">
        <v>57</v>
      </c>
      <c r="N274" s="12" t="s">
        <v>736</v>
      </c>
      <c r="O274" s="12" t="s">
        <v>475</v>
      </c>
      <c r="P274" s="12">
        <v>796</v>
      </c>
      <c r="Q274" s="1" t="s">
        <v>546</v>
      </c>
      <c r="R274" s="7">
        <v>1</v>
      </c>
      <c r="S274" s="15">
        <v>88544643</v>
      </c>
      <c r="T274" s="15">
        <f>S274*R274</f>
        <v>88544643</v>
      </c>
      <c r="U274" s="15">
        <f t="shared" si="13"/>
        <v>99170000.16000001</v>
      </c>
      <c r="V274" s="15"/>
      <c r="W274" s="12" t="s">
        <v>854</v>
      </c>
      <c r="X274" s="15"/>
      <c r="Y274" s="56"/>
      <c r="Z274" s="57"/>
      <c r="AA274" s="20"/>
      <c r="AB274" s="20"/>
    </row>
    <row r="275" spans="1:28" s="2" customFormat="1" ht="123.75" customHeight="1">
      <c r="A275" s="54" t="s">
        <v>881</v>
      </c>
      <c r="B275" s="8" t="s">
        <v>65</v>
      </c>
      <c r="C275" s="22" t="s">
        <v>892</v>
      </c>
      <c r="D275" s="1" t="s">
        <v>891</v>
      </c>
      <c r="E275" s="226" t="s">
        <v>900</v>
      </c>
      <c r="F275" s="8"/>
      <c r="G275" s="8" t="s">
        <v>60</v>
      </c>
      <c r="H275" s="31">
        <v>0.2</v>
      </c>
      <c r="I275" s="8">
        <v>711000000</v>
      </c>
      <c r="J275" s="8" t="s">
        <v>354</v>
      </c>
      <c r="K275" s="8" t="s">
        <v>559</v>
      </c>
      <c r="L275" s="8" t="s">
        <v>176</v>
      </c>
      <c r="M275" s="12" t="s">
        <v>57</v>
      </c>
      <c r="N275" s="12" t="s">
        <v>736</v>
      </c>
      <c r="O275" s="12" t="s">
        <v>475</v>
      </c>
      <c r="P275" s="12">
        <v>796</v>
      </c>
      <c r="Q275" s="1" t="s">
        <v>901</v>
      </c>
      <c r="R275" s="7">
        <v>1</v>
      </c>
      <c r="S275" s="15">
        <v>22044149</v>
      </c>
      <c r="T275" s="15">
        <f>S275*R275</f>
        <v>22044149</v>
      </c>
      <c r="U275" s="15">
        <f t="shared" si="13"/>
        <v>24689446.880000003</v>
      </c>
      <c r="V275" s="15"/>
      <c r="W275" s="12" t="s">
        <v>854</v>
      </c>
      <c r="X275" s="15"/>
      <c r="Y275" s="56"/>
      <c r="Z275" s="57"/>
      <c r="AA275" s="20"/>
      <c r="AB275" s="20"/>
    </row>
    <row r="276" spans="1:28" s="2" customFormat="1" ht="64.5" customHeight="1">
      <c r="A276" s="54" t="s">
        <v>882</v>
      </c>
      <c r="B276" s="8" t="s">
        <v>65</v>
      </c>
      <c r="C276" s="22" t="s">
        <v>892</v>
      </c>
      <c r="D276" s="8" t="s">
        <v>889</v>
      </c>
      <c r="E276" s="8" t="s">
        <v>889</v>
      </c>
      <c r="F276" s="8"/>
      <c r="G276" s="8" t="s">
        <v>59</v>
      </c>
      <c r="H276" s="31">
        <v>0.2</v>
      </c>
      <c r="I276" s="8">
        <v>711000000</v>
      </c>
      <c r="J276" s="8" t="s">
        <v>354</v>
      </c>
      <c r="K276" s="8" t="s">
        <v>559</v>
      </c>
      <c r="L276" s="8" t="s">
        <v>176</v>
      </c>
      <c r="M276" s="12" t="s">
        <v>57</v>
      </c>
      <c r="N276" s="12" t="s">
        <v>736</v>
      </c>
      <c r="O276" s="12" t="s">
        <v>475</v>
      </c>
      <c r="P276" s="12">
        <v>796</v>
      </c>
      <c r="Q276" s="1" t="s">
        <v>546</v>
      </c>
      <c r="R276" s="7">
        <v>1</v>
      </c>
      <c r="S276" s="15">
        <v>1651786</v>
      </c>
      <c r="T276" s="15">
        <v>1651786</v>
      </c>
      <c r="U276" s="15">
        <f t="shared" si="13"/>
        <v>1850000.32</v>
      </c>
      <c r="V276" s="15"/>
      <c r="W276" s="12" t="s">
        <v>854</v>
      </c>
      <c r="X276" s="15"/>
      <c r="Y276" s="56"/>
      <c r="Z276" s="57"/>
      <c r="AA276" s="20"/>
      <c r="AB276" s="20"/>
    </row>
    <row r="277" spans="1:28" s="2" customFormat="1" ht="90" customHeight="1">
      <c r="A277" s="54" t="s">
        <v>883</v>
      </c>
      <c r="B277" s="8" t="s">
        <v>65</v>
      </c>
      <c r="C277" s="233"/>
      <c r="D277" s="8" t="s">
        <v>890</v>
      </c>
      <c r="E277" s="8" t="s">
        <v>890</v>
      </c>
      <c r="F277" s="8"/>
      <c r="G277" s="8" t="s">
        <v>60</v>
      </c>
      <c r="H277" s="31">
        <v>0.2</v>
      </c>
      <c r="I277" s="8">
        <v>711000000</v>
      </c>
      <c r="J277" s="8" t="s">
        <v>354</v>
      </c>
      <c r="K277" s="8" t="s">
        <v>559</v>
      </c>
      <c r="L277" s="8" t="s">
        <v>176</v>
      </c>
      <c r="M277" s="12" t="s">
        <v>57</v>
      </c>
      <c r="N277" s="12" t="s">
        <v>736</v>
      </c>
      <c r="O277" s="12" t="s">
        <v>475</v>
      </c>
      <c r="P277" s="12">
        <v>796</v>
      </c>
      <c r="Q277" s="1" t="s">
        <v>546</v>
      </c>
      <c r="R277" s="7">
        <v>1</v>
      </c>
      <c r="S277" s="15">
        <v>25000000</v>
      </c>
      <c r="T277" s="15">
        <v>25000000</v>
      </c>
      <c r="U277" s="15">
        <f t="shared" si="13"/>
        <v>28000000.000000004</v>
      </c>
      <c r="V277" s="15"/>
      <c r="W277" s="12" t="s">
        <v>854</v>
      </c>
      <c r="X277" s="15"/>
      <c r="Y277" s="56"/>
      <c r="Z277" s="57"/>
      <c r="AA277" s="20"/>
      <c r="AB277" s="20"/>
    </row>
    <row r="278" spans="1:28" s="2" customFormat="1" ht="18.75" customHeight="1">
      <c r="A278" s="168" t="s">
        <v>480</v>
      </c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70"/>
      <c r="T278" s="79">
        <f>SUM(T20:T277)</f>
        <v>16989655480.188303</v>
      </c>
      <c r="U278" s="79">
        <f>SUM(U20:U277)</f>
        <v>19028414138.130898</v>
      </c>
      <c r="V278" s="201"/>
      <c r="W278" s="202"/>
      <c r="X278" s="203"/>
      <c r="Y278" s="56"/>
      <c r="Z278" s="57"/>
      <c r="AA278" s="20"/>
      <c r="AB278" s="20"/>
    </row>
    <row r="279" spans="1:28" s="2" customFormat="1" ht="21" customHeight="1">
      <c r="A279" s="168" t="s">
        <v>481</v>
      </c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70"/>
      <c r="Y279" s="56" t="s">
        <v>31</v>
      </c>
      <c r="Z279" s="57"/>
      <c r="AA279" s="20"/>
      <c r="AB279" s="20"/>
    </row>
    <row r="280" spans="1:28" s="86" customFormat="1" ht="47.25">
      <c r="A280" s="80" t="s">
        <v>331</v>
      </c>
      <c r="B280" s="8" t="s">
        <v>65</v>
      </c>
      <c r="C280" s="80" t="s">
        <v>353</v>
      </c>
      <c r="D280" s="68" t="s">
        <v>330</v>
      </c>
      <c r="E280" s="68" t="s">
        <v>330</v>
      </c>
      <c r="F280" s="81"/>
      <c r="G280" s="8" t="s">
        <v>59</v>
      </c>
      <c r="H280" s="31">
        <v>0</v>
      </c>
      <c r="I280" s="8">
        <v>711000000</v>
      </c>
      <c r="J280" s="8" t="s">
        <v>354</v>
      </c>
      <c r="K280" s="8" t="s">
        <v>556</v>
      </c>
      <c r="L280" s="8" t="s">
        <v>176</v>
      </c>
      <c r="M280" s="12"/>
      <c r="N280" s="8" t="s">
        <v>394</v>
      </c>
      <c r="O280" s="47" t="s">
        <v>560</v>
      </c>
      <c r="P280" s="12"/>
      <c r="Q280" s="80"/>
      <c r="R280" s="80">
        <v>1</v>
      </c>
      <c r="S280" s="82">
        <v>2321429</v>
      </c>
      <c r="T280" s="82">
        <v>2321000</v>
      </c>
      <c r="U280" s="15">
        <f>T280*1.12</f>
        <v>2599520.0000000005</v>
      </c>
      <c r="V280" s="15"/>
      <c r="W280" s="12" t="s">
        <v>854</v>
      </c>
      <c r="X280" s="80"/>
      <c r="Y280" s="83"/>
      <c r="Z280" s="84"/>
      <c r="AA280" s="85"/>
      <c r="AB280" s="85"/>
    </row>
    <row r="281" spans="1:28" s="2" customFormat="1" ht="47.25">
      <c r="A281" s="1" t="s">
        <v>726</v>
      </c>
      <c r="B281" s="8" t="s">
        <v>65</v>
      </c>
      <c r="C281" s="9" t="s">
        <v>727</v>
      </c>
      <c r="D281" s="9" t="s">
        <v>721</v>
      </c>
      <c r="E281" s="9" t="s">
        <v>728</v>
      </c>
      <c r="F281" s="9"/>
      <c r="G281" s="10" t="s">
        <v>59</v>
      </c>
      <c r="H281" s="11">
        <v>0</v>
      </c>
      <c r="I281" s="8">
        <v>711000000</v>
      </c>
      <c r="J281" s="8" t="s">
        <v>354</v>
      </c>
      <c r="K281" s="8" t="s">
        <v>554</v>
      </c>
      <c r="L281" s="8" t="s">
        <v>176</v>
      </c>
      <c r="M281" s="12"/>
      <c r="N281" s="12" t="s">
        <v>394</v>
      </c>
      <c r="O281" s="1" t="s">
        <v>30</v>
      </c>
      <c r="P281" s="13"/>
      <c r="Q281" s="80"/>
      <c r="R281" s="13">
        <v>1</v>
      </c>
      <c r="S281" s="14">
        <v>1070536</v>
      </c>
      <c r="T281" s="14">
        <v>1070536</v>
      </c>
      <c r="U281" s="15">
        <f>T281*1.12</f>
        <v>1199000.32</v>
      </c>
      <c r="V281" s="23"/>
      <c r="W281" s="12" t="s">
        <v>854</v>
      </c>
      <c r="X281" s="16"/>
      <c r="Y281" s="17"/>
      <c r="Z281" s="18"/>
      <c r="AA281" s="19"/>
      <c r="AB281" s="20"/>
    </row>
    <row r="282" spans="1:28" s="2" customFormat="1" ht="236.25">
      <c r="A282" s="1" t="s">
        <v>733</v>
      </c>
      <c r="B282" s="8" t="s">
        <v>65</v>
      </c>
      <c r="C282" s="9" t="s">
        <v>745</v>
      </c>
      <c r="D282" s="9" t="s">
        <v>786</v>
      </c>
      <c r="E282" s="9" t="s">
        <v>787</v>
      </c>
      <c r="F282" s="9"/>
      <c r="G282" s="10" t="s">
        <v>59</v>
      </c>
      <c r="H282" s="11">
        <v>0</v>
      </c>
      <c r="I282" s="8">
        <v>711000000</v>
      </c>
      <c r="J282" s="8" t="s">
        <v>354</v>
      </c>
      <c r="K282" s="42" t="s">
        <v>583</v>
      </c>
      <c r="L282" s="8" t="s">
        <v>176</v>
      </c>
      <c r="M282" s="12"/>
      <c r="N282" s="12" t="s">
        <v>736</v>
      </c>
      <c r="O282" s="47" t="s">
        <v>741</v>
      </c>
      <c r="P282" s="13"/>
      <c r="Q282" s="80"/>
      <c r="R282" s="13">
        <v>1</v>
      </c>
      <c r="S282" s="14">
        <v>727849643</v>
      </c>
      <c r="T282" s="14">
        <f>S282*R282</f>
        <v>727849643</v>
      </c>
      <c r="U282" s="15">
        <f>T282*1.12</f>
        <v>815191600.1600001</v>
      </c>
      <c r="V282" s="23"/>
      <c r="W282" s="24" t="s">
        <v>857</v>
      </c>
      <c r="X282" s="16"/>
      <c r="Y282" s="17"/>
      <c r="Z282" s="18"/>
      <c r="AA282" s="19"/>
      <c r="AB282" s="20"/>
    </row>
    <row r="283" spans="1:28" s="2" customFormat="1" ht="70.5" customHeight="1">
      <c r="A283" s="1" t="s">
        <v>734</v>
      </c>
      <c r="B283" s="121" t="s">
        <v>761</v>
      </c>
      <c r="C283" s="122"/>
      <c r="D283" s="125" t="s">
        <v>742</v>
      </c>
      <c r="E283" s="127"/>
      <c r="F283" s="125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7"/>
      <c r="T283" s="7">
        <v>0</v>
      </c>
      <c r="U283" s="15">
        <v>0</v>
      </c>
      <c r="V283" s="69"/>
      <c r="W283" s="12" t="s">
        <v>854</v>
      </c>
      <c r="X283" s="70" t="s">
        <v>855</v>
      </c>
      <c r="Y283" s="17"/>
      <c r="Z283" s="18"/>
      <c r="AA283" s="19"/>
      <c r="AB283" s="20"/>
    </row>
    <row r="284" spans="1:28" s="2" customFormat="1" ht="58.5" customHeight="1">
      <c r="A284" s="1" t="s">
        <v>788</v>
      </c>
      <c r="B284" s="8" t="s">
        <v>65</v>
      </c>
      <c r="C284" s="9" t="s">
        <v>745</v>
      </c>
      <c r="D284" s="9" t="s">
        <v>789</v>
      </c>
      <c r="E284" s="9" t="s">
        <v>789</v>
      </c>
      <c r="F284" s="87"/>
      <c r="G284" s="10" t="s">
        <v>59</v>
      </c>
      <c r="H284" s="11">
        <v>0</v>
      </c>
      <c r="I284" s="8">
        <v>711000000</v>
      </c>
      <c r="J284" s="8" t="s">
        <v>354</v>
      </c>
      <c r="K284" s="42" t="s">
        <v>583</v>
      </c>
      <c r="L284" s="8" t="s">
        <v>176</v>
      </c>
      <c r="M284" s="12"/>
      <c r="N284" s="12" t="s">
        <v>736</v>
      </c>
      <c r="O284" s="47" t="s">
        <v>741</v>
      </c>
      <c r="P284" s="7"/>
      <c r="Q284" s="80"/>
      <c r="R284" s="88">
        <v>1</v>
      </c>
      <c r="S284" s="33">
        <v>214285714</v>
      </c>
      <c r="T284" s="33">
        <f>S284*R284</f>
        <v>214285714</v>
      </c>
      <c r="U284" s="15">
        <f aca="true" t="shared" si="14" ref="U284:U289">T284*1.12</f>
        <v>239999999.68000004</v>
      </c>
      <c r="V284" s="15"/>
      <c r="W284" s="12" t="s">
        <v>854</v>
      </c>
      <c r="X284" s="73"/>
      <c r="Y284" s="17"/>
      <c r="Z284" s="18"/>
      <c r="AA284" s="19"/>
      <c r="AB284" s="20"/>
    </row>
    <row r="285" spans="1:28" s="2" customFormat="1" ht="119.25" customHeight="1">
      <c r="A285" s="131" t="s">
        <v>790</v>
      </c>
      <c r="B285" s="135" t="s">
        <v>65</v>
      </c>
      <c r="C285" s="149" t="s">
        <v>745</v>
      </c>
      <c r="D285" s="149" t="s">
        <v>791</v>
      </c>
      <c r="E285" s="9" t="s">
        <v>794</v>
      </c>
      <c r="F285" s="149"/>
      <c r="G285" s="135" t="s">
        <v>59</v>
      </c>
      <c r="H285" s="180">
        <v>0</v>
      </c>
      <c r="I285" s="135">
        <v>711000000</v>
      </c>
      <c r="J285" s="135" t="s">
        <v>354</v>
      </c>
      <c r="K285" s="131" t="s">
        <v>556</v>
      </c>
      <c r="L285" s="135" t="s">
        <v>176</v>
      </c>
      <c r="M285" s="140"/>
      <c r="N285" s="140" t="s">
        <v>736</v>
      </c>
      <c r="O285" s="140" t="s">
        <v>741</v>
      </c>
      <c r="P285" s="150"/>
      <c r="Q285" s="186"/>
      <c r="R285" s="183">
        <v>1</v>
      </c>
      <c r="S285" s="33">
        <v>89285714</v>
      </c>
      <c r="T285" s="33">
        <f>S285*R285</f>
        <v>89285714</v>
      </c>
      <c r="U285" s="15">
        <f t="shared" si="14"/>
        <v>99999999.68</v>
      </c>
      <c r="V285" s="189"/>
      <c r="W285" s="189" t="s">
        <v>854</v>
      </c>
      <c r="X285" s="176"/>
      <c r="Y285" s="17"/>
      <c r="Z285" s="18"/>
      <c r="AA285" s="19"/>
      <c r="AB285" s="20"/>
    </row>
    <row r="286" spans="1:28" s="2" customFormat="1" ht="114" customHeight="1">
      <c r="A286" s="132"/>
      <c r="B286" s="136"/>
      <c r="C286" s="150"/>
      <c r="D286" s="150"/>
      <c r="E286" s="9" t="s">
        <v>793</v>
      </c>
      <c r="F286" s="150"/>
      <c r="G286" s="136"/>
      <c r="H286" s="181"/>
      <c r="I286" s="136"/>
      <c r="J286" s="136"/>
      <c r="K286" s="132"/>
      <c r="L286" s="136"/>
      <c r="M286" s="141"/>
      <c r="N286" s="141"/>
      <c r="O286" s="141"/>
      <c r="P286" s="150"/>
      <c r="Q286" s="187"/>
      <c r="R286" s="184"/>
      <c r="S286" s="33">
        <v>89285714</v>
      </c>
      <c r="T286" s="33">
        <f>S286*R285</f>
        <v>89285714</v>
      </c>
      <c r="U286" s="15">
        <f t="shared" si="14"/>
        <v>99999999.68</v>
      </c>
      <c r="V286" s="190"/>
      <c r="W286" s="190"/>
      <c r="X286" s="177"/>
      <c r="Y286" s="17"/>
      <c r="Z286" s="18"/>
      <c r="AA286" s="19"/>
      <c r="AB286" s="20"/>
    </row>
    <row r="287" spans="1:28" s="2" customFormat="1" ht="90" customHeight="1">
      <c r="A287" s="132"/>
      <c r="B287" s="136"/>
      <c r="C287" s="150"/>
      <c r="D287" s="150"/>
      <c r="E287" s="9" t="s">
        <v>792</v>
      </c>
      <c r="F287" s="150"/>
      <c r="G287" s="136"/>
      <c r="H287" s="181"/>
      <c r="I287" s="136"/>
      <c r="J287" s="136"/>
      <c r="K287" s="132"/>
      <c r="L287" s="136"/>
      <c r="M287" s="141"/>
      <c r="N287" s="141"/>
      <c r="O287" s="141"/>
      <c r="P287" s="150"/>
      <c r="Q287" s="187"/>
      <c r="R287" s="184"/>
      <c r="S287" s="33">
        <v>88762500</v>
      </c>
      <c r="T287" s="33">
        <f>S287*R285</f>
        <v>88762500</v>
      </c>
      <c r="U287" s="15">
        <f t="shared" si="14"/>
        <v>99414000.00000001</v>
      </c>
      <c r="V287" s="190"/>
      <c r="W287" s="190"/>
      <c r="X287" s="177"/>
      <c r="Y287" s="17"/>
      <c r="Z287" s="18"/>
      <c r="AA287" s="19"/>
      <c r="AB287" s="20"/>
    </row>
    <row r="288" spans="1:28" s="2" customFormat="1" ht="81" customHeight="1">
      <c r="A288" s="132"/>
      <c r="B288" s="136"/>
      <c r="C288" s="150"/>
      <c r="D288" s="150"/>
      <c r="E288" s="9" t="s">
        <v>795</v>
      </c>
      <c r="F288" s="150"/>
      <c r="G288" s="136"/>
      <c r="H288" s="181"/>
      <c r="I288" s="136"/>
      <c r="J288" s="136"/>
      <c r="K288" s="132"/>
      <c r="L288" s="136"/>
      <c r="M288" s="141"/>
      <c r="N288" s="141"/>
      <c r="O288" s="141"/>
      <c r="P288" s="150"/>
      <c r="Q288" s="187"/>
      <c r="R288" s="184"/>
      <c r="S288" s="33">
        <v>72196429</v>
      </c>
      <c r="T288" s="33">
        <f>S288*R285</f>
        <v>72196429</v>
      </c>
      <c r="U288" s="15">
        <f t="shared" si="14"/>
        <v>80860000.48</v>
      </c>
      <c r="V288" s="190"/>
      <c r="W288" s="190"/>
      <c r="X288" s="177"/>
      <c r="Y288" s="17"/>
      <c r="Z288" s="18"/>
      <c r="AA288" s="19"/>
      <c r="AB288" s="20"/>
    </row>
    <row r="289" spans="1:28" s="2" customFormat="1" ht="97.5" customHeight="1">
      <c r="A289" s="133"/>
      <c r="B289" s="137"/>
      <c r="C289" s="151"/>
      <c r="D289" s="151"/>
      <c r="E289" s="9" t="s">
        <v>796</v>
      </c>
      <c r="F289" s="151"/>
      <c r="G289" s="137"/>
      <c r="H289" s="182"/>
      <c r="I289" s="137"/>
      <c r="J289" s="137"/>
      <c r="K289" s="133"/>
      <c r="L289" s="137"/>
      <c r="M289" s="142"/>
      <c r="N289" s="142"/>
      <c r="O289" s="142"/>
      <c r="P289" s="151"/>
      <c r="Q289" s="188"/>
      <c r="R289" s="185"/>
      <c r="S289" s="33">
        <v>14744643</v>
      </c>
      <c r="T289" s="33">
        <f>S289*R285</f>
        <v>14744643</v>
      </c>
      <c r="U289" s="15">
        <f t="shared" si="14"/>
        <v>16514000.160000002</v>
      </c>
      <c r="V289" s="191"/>
      <c r="W289" s="191"/>
      <c r="X289" s="178"/>
      <c r="Y289" s="17"/>
      <c r="Z289" s="18"/>
      <c r="AA289" s="19"/>
      <c r="AB289" s="20"/>
    </row>
    <row r="290" spans="1:28" s="86" customFormat="1" ht="18.75" customHeight="1">
      <c r="A290" s="171" t="s">
        <v>699</v>
      </c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3"/>
      <c r="T290" s="90">
        <f>SUM(T280:T289)</f>
        <v>1299801893</v>
      </c>
      <c r="U290" s="90">
        <f>SUM(U280:U289)</f>
        <v>1455778120.1600003</v>
      </c>
      <c r="V290" s="90"/>
      <c r="W290" s="90"/>
      <c r="X290" s="80"/>
      <c r="Y290" s="83"/>
      <c r="Z290" s="84"/>
      <c r="AA290" s="85"/>
      <c r="AB290" s="85"/>
    </row>
    <row r="291" spans="1:28" s="86" customFormat="1" ht="35.25" customHeight="1">
      <c r="A291" s="195" t="s">
        <v>482</v>
      </c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7"/>
      <c r="Y291" s="56" t="s">
        <v>31</v>
      </c>
      <c r="Z291" s="91"/>
      <c r="AA291" s="85"/>
      <c r="AB291" s="85"/>
    </row>
    <row r="292" spans="1:28" s="86" customFormat="1" ht="85.5" customHeight="1">
      <c r="A292" s="1" t="s">
        <v>20</v>
      </c>
      <c r="B292" s="8" t="s">
        <v>65</v>
      </c>
      <c r="C292" s="80" t="s">
        <v>106</v>
      </c>
      <c r="D292" s="92" t="s">
        <v>521</v>
      </c>
      <c r="E292" s="92" t="s">
        <v>543</v>
      </c>
      <c r="F292" s="7"/>
      <c r="G292" s="8" t="s">
        <v>59</v>
      </c>
      <c r="H292" s="93">
        <v>1</v>
      </c>
      <c r="I292" s="8">
        <v>711000000</v>
      </c>
      <c r="J292" s="8" t="s">
        <v>354</v>
      </c>
      <c r="K292" s="8" t="s">
        <v>812</v>
      </c>
      <c r="L292" s="8" t="s">
        <v>176</v>
      </c>
      <c r="M292" s="12"/>
      <c r="N292" s="94" t="s">
        <v>561</v>
      </c>
      <c r="O292" s="12" t="s">
        <v>58</v>
      </c>
      <c r="P292" s="94"/>
      <c r="Q292" s="94"/>
      <c r="R292" s="94">
        <v>1</v>
      </c>
      <c r="S292" s="15">
        <f>T292</f>
        <v>367000</v>
      </c>
      <c r="T292" s="15">
        <v>367000</v>
      </c>
      <c r="U292" s="15">
        <f aca="true" t="shared" si="15" ref="U292:U317">T292*1.12</f>
        <v>411040.00000000006</v>
      </c>
      <c r="V292" s="15"/>
      <c r="W292" s="12" t="s">
        <v>854</v>
      </c>
      <c r="X292" s="44"/>
      <c r="Y292" s="95"/>
      <c r="Z292" s="91"/>
      <c r="AA292" s="85"/>
      <c r="AB292" s="85"/>
    </row>
    <row r="293" spans="1:28" s="2" customFormat="1" ht="86.25" customHeight="1">
      <c r="A293" s="1" t="s">
        <v>21</v>
      </c>
      <c r="B293" s="8" t="s">
        <v>65</v>
      </c>
      <c r="C293" s="80" t="s">
        <v>107</v>
      </c>
      <c r="D293" s="92" t="s">
        <v>520</v>
      </c>
      <c r="E293" s="92" t="s">
        <v>518</v>
      </c>
      <c r="F293" s="7"/>
      <c r="G293" s="8" t="s">
        <v>59</v>
      </c>
      <c r="H293" s="93">
        <v>1</v>
      </c>
      <c r="I293" s="8">
        <v>711000000</v>
      </c>
      <c r="J293" s="8" t="s">
        <v>354</v>
      </c>
      <c r="K293" s="8" t="s">
        <v>812</v>
      </c>
      <c r="L293" s="8" t="s">
        <v>176</v>
      </c>
      <c r="M293" s="12"/>
      <c r="N293" s="94" t="s">
        <v>561</v>
      </c>
      <c r="O293" s="12" t="s">
        <v>58</v>
      </c>
      <c r="P293" s="94"/>
      <c r="Q293" s="94"/>
      <c r="R293" s="94">
        <v>1</v>
      </c>
      <c r="S293" s="15">
        <f aca="true" t="shared" si="16" ref="S293:S351">T293</f>
        <v>2184000</v>
      </c>
      <c r="T293" s="15">
        <v>2184000</v>
      </c>
      <c r="U293" s="15">
        <f t="shared" si="15"/>
        <v>2446080</v>
      </c>
      <c r="V293" s="15"/>
      <c r="W293" s="12" t="s">
        <v>854</v>
      </c>
      <c r="X293" s="44"/>
      <c r="Y293" s="96"/>
      <c r="Z293" s="57"/>
      <c r="AA293" s="20"/>
      <c r="AB293" s="20"/>
    </row>
    <row r="294" spans="1:28" s="2" customFormat="1" ht="85.5" customHeight="1">
      <c r="A294" s="1" t="s">
        <v>22</v>
      </c>
      <c r="B294" s="8" t="s">
        <v>65</v>
      </c>
      <c r="C294" s="80" t="s">
        <v>107</v>
      </c>
      <c r="D294" s="92" t="s">
        <v>519</v>
      </c>
      <c r="E294" s="92" t="s">
        <v>517</v>
      </c>
      <c r="F294" s="7"/>
      <c r="G294" s="8" t="s">
        <v>59</v>
      </c>
      <c r="H294" s="93">
        <v>1</v>
      </c>
      <c r="I294" s="8">
        <v>711000000</v>
      </c>
      <c r="J294" s="8" t="s">
        <v>354</v>
      </c>
      <c r="K294" s="8" t="s">
        <v>812</v>
      </c>
      <c r="L294" s="8" t="s">
        <v>176</v>
      </c>
      <c r="M294" s="12"/>
      <c r="N294" s="94" t="s">
        <v>561</v>
      </c>
      <c r="O294" s="12" t="s">
        <v>58</v>
      </c>
      <c r="P294" s="94"/>
      <c r="Q294" s="94"/>
      <c r="R294" s="94">
        <v>1</v>
      </c>
      <c r="S294" s="15">
        <f t="shared" si="16"/>
        <v>1181000</v>
      </c>
      <c r="T294" s="15">
        <v>1181000</v>
      </c>
      <c r="U294" s="15">
        <f t="shared" si="15"/>
        <v>1322720.0000000002</v>
      </c>
      <c r="V294" s="15"/>
      <c r="W294" s="12" t="s">
        <v>854</v>
      </c>
      <c r="X294" s="44"/>
      <c r="Y294" s="96"/>
      <c r="Z294" s="57"/>
      <c r="AA294" s="20"/>
      <c r="AB294" s="20"/>
    </row>
    <row r="295" spans="1:28" s="2" customFormat="1" ht="86.25" customHeight="1">
      <c r="A295" s="1" t="s">
        <v>32</v>
      </c>
      <c r="B295" s="8" t="s">
        <v>65</v>
      </c>
      <c r="C295" s="80" t="s">
        <v>108</v>
      </c>
      <c r="D295" s="92" t="s">
        <v>88</v>
      </c>
      <c r="E295" s="92" t="s">
        <v>361</v>
      </c>
      <c r="F295" s="7"/>
      <c r="G295" s="8" t="s">
        <v>59</v>
      </c>
      <c r="H295" s="93">
        <v>1</v>
      </c>
      <c r="I295" s="8">
        <v>711000000</v>
      </c>
      <c r="J295" s="8" t="s">
        <v>354</v>
      </c>
      <c r="K295" s="8" t="s">
        <v>812</v>
      </c>
      <c r="L295" s="8" t="s">
        <v>176</v>
      </c>
      <c r="M295" s="12"/>
      <c r="N295" s="94" t="s">
        <v>561</v>
      </c>
      <c r="O295" s="12" t="s">
        <v>58</v>
      </c>
      <c r="P295" s="94"/>
      <c r="Q295" s="94"/>
      <c r="R295" s="94">
        <v>1</v>
      </c>
      <c r="S295" s="15">
        <f t="shared" si="16"/>
        <v>899000</v>
      </c>
      <c r="T295" s="15">
        <v>899000</v>
      </c>
      <c r="U295" s="15">
        <f t="shared" si="15"/>
        <v>1006880.0000000001</v>
      </c>
      <c r="V295" s="15"/>
      <c r="W295" s="12" t="s">
        <v>854</v>
      </c>
      <c r="X295" s="44"/>
      <c r="Y295" s="96"/>
      <c r="Z295" s="57"/>
      <c r="AA295" s="20"/>
      <c r="AB295" s="20"/>
    </row>
    <row r="296" spans="1:28" s="2" customFormat="1" ht="86.25" customHeight="1">
      <c r="A296" s="1" t="s">
        <v>33</v>
      </c>
      <c r="B296" s="8" t="s">
        <v>65</v>
      </c>
      <c r="C296" s="80" t="s">
        <v>109</v>
      </c>
      <c r="D296" s="92" t="s">
        <v>89</v>
      </c>
      <c r="E296" s="92" t="s">
        <v>362</v>
      </c>
      <c r="F296" s="7"/>
      <c r="G296" s="8" t="s">
        <v>59</v>
      </c>
      <c r="H296" s="93">
        <v>1</v>
      </c>
      <c r="I296" s="8">
        <v>711000000</v>
      </c>
      <c r="J296" s="8" t="s">
        <v>354</v>
      </c>
      <c r="K296" s="8" t="s">
        <v>812</v>
      </c>
      <c r="L296" s="8" t="s">
        <v>176</v>
      </c>
      <c r="M296" s="12"/>
      <c r="N296" s="94" t="s">
        <v>561</v>
      </c>
      <c r="O296" s="12" t="s">
        <v>58</v>
      </c>
      <c r="P296" s="94"/>
      <c r="Q296" s="94"/>
      <c r="R296" s="94">
        <v>1</v>
      </c>
      <c r="S296" s="15">
        <f t="shared" si="16"/>
        <v>223000</v>
      </c>
      <c r="T296" s="15">
        <v>223000</v>
      </c>
      <c r="U296" s="15">
        <f t="shared" si="15"/>
        <v>249760.00000000003</v>
      </c>
      <c r="V296" s="15"/>
      <c r="W296" s="12" t="s">
        <v>854</v>
      </c>
      <c r="X296" s="44"/>
      <c r="Y296" s="96"/>
      <c r="Z296" s="57"/>
      <c r="AA296" s="20"/>
      <c r="AB296" s="20"/>
    </row>
    <row r="297" spans="1:28" s="2" customFormat="1" ht="82.5" customHeight="1">
      <c r="A297" s="1" t="s">
        <v>34</v>
      </c>
      <c r="B297" s="8" t="s">
        <v>65</v>
      </c>
      <c r="C297" s="80" t="s">
        <v>110</v>
      </c>
      <c r="D297" s="92" t="s">
        <v>90</v>
      </c>
      <c r="E297" s="92" t="s">
        <v>516</v>
      </c>
      <c r="F297" s="7"/>
      <c r="G297" s="8" t="s">
        <v>59</v>
      </c>
      <c r="H297" s="93">
        <v>1</v>
      </c>
      <c r="I297" s="8">
        <v>711000000</v>
      </c>
      <c r="J297" s="8" t="s">
        <v>354</v>
      </c>
      <c r="K297" s="8" t="s">
        <v>812</v>
      </c>
      <c r="L297" s="8" t="s">
        <v>176</v>
      </c>
      <c r="M297" s="12"/>
      <c r="N297" s="94" t="s">
        <v>561</v>
      </c>
      <c r="O297" s="12" t="s">
        <v>58</v>
      </c>
      <c r="P297" s="94"/>
      <c r="Q297" s="94"/>
      <c r="R297" s="94">
        <v>1</v>
      </c>
      <c r="S297" s="15">
        <f t="shared" si="16"/>
        <v>157000</v>
      </c>
      <c r="T297" s="15">
        <v>157000</v>
      </c>
      <c r="U297" s="15">
        <f t="shared" si="15"/>
        <v>175840.00000000003</v>
      </c>
      <c r="V297" s="15"/>
      <c r="W297" s="12" t="s">
        <v>854</v>
      </c>
      <c r="X297" s="44"/>
      <c r="Y297" s="96"/>
      <c r="Z297" s="57"/>
      <c r="AA297" s="20"/>
      <c r="AB297" s="20"/>
    </row>
    <row r="298" spans="1:28" s="2" customFormat="1" ht="87.75" customHeight="1">
      <c r="A298" s="1" t="s">
        <v>35</v>
      </c>
      <c r="B298" s="8" t="s">
        <v>65</v>
      </c>
      <c r="C298" s="80" t="s">
        <v>133</v>
      </c>
      <c r="D298" s="94" t="s">
        <v>101</v>
      </c>
      <c r="E298" s="94" t="s">
        <v>225</v>
      </c>
      <c r="F298" s="7"/>
      <c r="G298" s="7" t="s">
        <v>61</v>
      </c>
      <c r="H298" s="93">
        <v>1</v>
      </c>
      <c r="I298" s="8">
        <v>711000000</v>
      </c>
      <c r="J298" s="8" t="s">
        <v>856</v>
      </c>
      <c r="K298" s="8" t="s">
        <v>541</v>
      </c>
      <c r="L298" s="8" t="s">
        <v>176</v>
      </c>
      <c r="M298" s="12"/>
      <c r="N298" s="94" t="s">
        <v>561</v>
      </c>
      <c r="O298" s="12" t="s">
        <v>58</v>
      </c>
      <c r="P298" s="94"/>
      <c r="Q298" s="94"/>
      <c r="R298" s="94">
        <v>1</v>
      </c>
      <c r="S298" s="33">
        <v>5753571</v>
      </c>
      <c r="T298" s="33">
        <v>5753571</v>
      </c>
      <c r="U298" s="15">
        <f t="shared" si="15"/>
        <v>6443999.5200000005</v>
      </c>
      <c r="V298" s="15"/>
      <c r="W298" s="12" t="s">
        <v>854</v>
      </c>
      <c r="X298" s="44"/>
      <c r="Y298" s="96"/>
      <c r="Z298" s="57"/>
      <c r="AA298" s="20"/>
      <c r="AB298" s="20"/>
    </row>
    <row r="299" spans="1:28" s="2" customFormat="1" ht="107.25" customHeight="1">
      <c r="A299" s="1" t="s">
        <v>36</v>
      </c>
      <c r="B299" s="8" t="s">
        <v>65</v>
      </c>
      <c r="C299" s="1" t="s">
        <v>105</v>
      </c>
      <c r="D299" s="1" t="s">
        <v>227</v>
      </c>
      <c r="E299" s="1" t="s">
        <v>226</v>
      </c>
      <c r="F299" s="44"/>
      <c r="G299" s="7" t="s">
        <v>59</v>
      </c>
      <c r="H299" s="93">
        <v>1</v>
      </c>
      <c r="I299" s="8">
        <v>711000000</v>
      </c>
      <c r="J299" s="8" t="s">
        <v>354</v>
      </c>
      <c r="K299" s="8" t="s">
        <v>556</v>
      </c>
      <c r="L299" s="8" t="s">
        <v>176</v>
      </c>
      <c r="M299" s="12"/>
      <c r="N299" s="94" t="s">
        <v>360</v>
      </c>
      <c r="O299" s="12" t="s">
        <v>58</v>
      </c>
      <c r="P299" s="94"/>
      <c r="Q299" s="94"/>
      <c r="R299" s="94">
        <v>1</v>
      </c>
      <c r="S299" s="15">
        <v>109267000</v>
      </c>
      <c r="T299" s="15">
        <v>109267000</v>
      </c>
      <c r="U299" s="15">
        <f t="shared" si="15"/>
        <v>122379040.00000001</v>
      </c>
      <c r="V299" s="15"/>
      <c r="W299" s="12" t="s">
        <v>854</v>
      </c>
      <c r="X299" s="44"/>
      <c r="Y299" s="96"/>
      <c r="Z299" s="57"/>
      <c r="AA299" s="20"/>
      <c r="AB299" s="20"/>
    </row>
    <row r="300" spans="1:28" s="2" customFormat="1" ht="87.75" customHeight="1">
      <c r="A300" s="1" t="s">
        <v>37</v>
      </c>
      <c r="B300" s="8" t="s">
        <v>65</v>
      </c>
      <c r="C300" s="1" t="s">
        <v>116</v>
      </c>
      <c r="D300" s="1" t="s">
        <v>229</v>
      </c>
      <c r="E300" s="1" t="s">
        <v>228</v>
      </c>
      <c r="F300" s="44"/>
      <c r="G300" s="7" t="s">
        <v>60</v>
      </c>
      <c r="H300" s="93">
        <v>1</v>
      </c>
      <c r="I300" s="8">
        <v>711000000</v>
      </c>
      <c r="J300" s="8" t="s">
        <v>354</v>
      </c>
      <c r="K300" s="1" t="s">
        <v>530</v>
      </c>
      <c r="L300" s="8" t="s">
        <v>176</v>
      </c>
      <c r="M300" s="12"/>
      <c r="N300" s="1" t="s">
        <v>568</v>
      </c>
      <c r="O300" s="12" t="s">
        <v>586</v>
      </c>
      <c r="P300" s="94"/>
      <c r="Q300" s="94"/>
      <c r="R300" s="94">
        <v>1</v>
      </c>
      <c r="S300" s="15">
        <v>41000000</v>
      </c>
      <c r="T300" s="15">
        <v>41000000</v>
      </c>
      <c r="U300" s="15">
        <f t="shared" si="15"/>
        <v>45920000.00000001</v>
      </c>
      <c r="V300" s="15"/>
      <c r="W300" s="12" t="s">
        <v>854</v>
      </c>
      <c r="X300" s="44"/>
      <c r="Y300" s="96"/>
      <c r="Z300" s="57"/>
      <c r="AA300" s="20"/>
      <c r="AB300" s="20"/>
    </row>
    <row r="301" spans="1:28" s="2" customFormat="1" ht="270" customHeight="1">
      <c r="A301" s="1" t="s">
        <v>633</v>
      </c>
      <c r="B301" s="8" t="s">
        <v>65</v>
      </c>
      <c r="C301" s="40" t="s">
        <v>483</v>
      </c>
      <c r="D301" s="1" t="s">
        <v>230</v>
      </c>
      <c r="E301" s="1" t="s">
        <v>632</v>
      </c>
      <c r="F301" s="1"/>
      <c r="G301" s="7" t="s">
        <v>60</v>
      </c>
      <c r="H301" s="93">
        <v>1</v>
      </c>
      <c r="I301" s="8">
        <v>711000000</v>
      </c>
      <c r="J301" s="8" t="s">
        <v>485</v>
      </c>
      <c r="K301" s="94" t="s">
        <v>541</v>
      </c>
      <c r="L301" s="8" t="s">
        <v>176</v>
      </c>
      <c r="M301" s="12"/>
      <c r="N301" s="94" t="s">
        <v>568</v>
      </c>
      <c r="O301" s="12" t="s">
        <v>729</v>
      </c>
      <c r="P301" s="94"/>
      <c r="Q301" s="94"/>
      <c r="R301" s="94">
        <v>1</v>
      </c>
      <c r="S301" s="15">
        <v>30000000</v>
      </c>
      <c r="T301" s="15">
        <v>30000000</v>
      </c>
      <c r="U301" s="15">
        <f t="shared" si="15"/>
        <v>33600000</v>
      </c>
      <c r="V301" s="15"/>
      <c r="W301" s="12" t="s">
        <v>854</v>
      </c>
      <c r="X301" s="44"/>
      <c r="Y301" s="96"/>
      <c r="Z301" s="57"/>
      <c r="AA301" s="20"/>
      <c r="AB301" s="20"/>
    </row>
    <row r="302" spans="1:28" s="2" customFormat="1" ht="150" customHeight="1">
      <c r="A302" s="1" t="s">
        <v>38</v>
      </c>
      <c r="B302" s="8" t="s">
        <v>65</v>
      </c>
      <c r="C302" s="40" t="s">
        <v>484</v>
      </c>
      <c r="D302" s="41" t="s">
        <v>821</v>
      </c>
      <c r="E302" s="1" t="s">
        <v>502</v>
      </c>
      <c r="F302" s="1"/>
      <c r="G302" s="9" t="s">
        <v>59</v>
      </c>
      <c r="H302" s="93">
        <v>1</v>
      </c>
      <c r="I302" s="8">
        <v>711000000</v>
      </c>
      <c r="J302" s="8" t="s">
        <v>485</v>
      </c>
      <c r="K302" s="8" t="s">
        <v>554</v>
      </c>
      <c r="L302" s="8" t="s">
        <v>176</v>
      </c>
      <c r="M302" s="12"/>
      <c r="N302" s="94" t="s">
        <v>568</v>
      </c>
      <c r="O302" s="12" t="s">
        <v>475</v>
      </c>
      <c r="P302" s="94"/>
      <c r="Q302" s="94"/>
      <c r="R302" s="94">
        <v>1</v>
      </c>
      <c r="S302" s="15">
        <v>2936000</v>
      </c>
      <c r="T302" s="15">
        <v>2936000</v>
      </c>
      <c r="U302" s="15">
        <f t="shared" si="15"/>
        <v>3288320.0000000005</v>
      </c>
      <c r="V302" s="15"/>
      <c r="W302" s="12" t="s">
        <v>854</v>
      </c>
      <c r="X302" s="44"/>
      <c r="Y302" s="96"/>
      <c r="Z302" s="57"/>
      <c r="AA302" s="20"/>
      <c r="AB302" s="20"/>
    </row>
    <row r="303" spans="1:28" s="2" customFormat="1" ht="90" customHeight="1">
      <c r="A303" s="1" t="s">
        <v>39</v>
      </c>
      <c r="B303" s="8" t="s">
        <v>65</v>
      </c>
      <c r="C303" s="1" t="s">
        <v>117</v>
      </c>
      <c r="D303" s="1" t="s">
        <v>93</v>
      </c>
      <c r="E303" s="1" t="s">
        <v>93</v>
      </c>
      <c r="F303" s="1"/>
      <c r="G303" s="7" t="s">
        <v>59</v>
      </c>
      <c r="H303" s="93">
        <v>1</v>
      </c>
      <c r="I303" s="8">
        <v>711000000</v>
      </c>
      <c r="J303" s="8" t="s">
        <v>354</v>
      </c>
      <c r="K303" s="8" t="s">
        <v>556</v>
      </c>
      <c r="L303" s="8" t="s">
        <v>176</v>
      </c>
      <c r="M303" s="12"/>
      <c r="N303" s="1" t="s">
        <v>568</v>
      </c>
      <c r="O303" s="1" t="s">
        <v>560</v>
      </c>
      <c r="P303" s="94"/>
      <c r="Q303" s="94"/>
      <c r="R303" s="94">
        <v>1</v>
      </c>
      <c r="S303" s="15">
        <f t="shared" si="16"/>
        <v>1146000</v>
      </c>
      <c r="T303" s="15">
        <v>1146000</v>
      </c>
      <c r="U303" s="15">
        <f t="shared" si="15"/>
        <v>1283520.0000000002</v>
      </c>
      <c r="V303" s="15"/>
      <c r="W303" s="12" t="s">
        <v>854</v>
      </c>
      <c r="X303" s="44"/>
      <c r="Y303" s="96"/>
      <c r="Z303" s="57"/>
      <c r="AA303" s="20"/>
      <c r="AB303" s="20"/>
    </row>
    <row r="304" spans="1:28" s="2" customFormat="1" ht="102" customHeight="1">
      <c r="A304" s="1" t="s">
        <v>40</v>
      </c>
      <c r="B304" s="8" t="s">
        <v>65</v>
      </c>
      <c r="C304" s="1" t="s">
        <v>346</v>
      </c>
      <c r="D304" s="1" t="s">
        <v>232</v>
      </c>
      <c r="E304" s="1" t="s">
        <v>815</v>
      </c>
      <c r="F304" s="1"/>
      <c r="G304" s="7" t="s">
        <v>59</v>
      </c>
      <c r="H304" s="93">
        <v>1</v>
      </c>
      <c r="I304" s="8">
        <v>711000000</v>
      </c>
      <c r="J304" s="8" t="s">
        <v>354</v>
      </c>
      <c r="K304" s="8" t="s">
        <v>556</v>
      </c>
      <c r="L304" s="8" t="s">
        <v>176</v>
      </c>
      <c r="M304" s="12"/>
      <c r="N304" s="94" t="s">
        <v>582</v>
      </c>
      <c r="O304" s="1" t="s">
        <v>560</v>
      </c>
      <c r="P304" s="94"/>
      <c r="Q304" s="94"/>
      <c r="R304" s="94">
        <v>1</v>
      </c>
      <c r="S304" s="15">
        <f t="shared" si="16"/>
        <v>17000000</v>
      </c>
      <c r="T304" s="15">
        <v>17000000</v>
      </c>
      <c r="U304" s="15">
        <f t="shared" si="15"/>
        <v>19040000</v>
      </c>
      <c r="V304" s="15"/>
      <c r="W304" s="12" t="s">
        <v>854</v>
      </c>
      <c r="X304" s="44"/>
      <c r="Y304" s="96"/>
      <c r="Z304" s="57"/>
      <c r="AA304" s="20"/>
      <c r="AB304" s="20"/>
    </row>
    <row r="305" spans="1:28" s="2" customFormat="1" ht="199.5" customHeight="1">
      <c r="A305" s="1" t="s">
        <v>41</v>
      </c>
      <c r="B305" s="8" t="s">
        <v>65</v>
      </c>
      <c r="C305" s="1" t="s">
        <v>116</v>
      </c>
      <c r="D305" s="1" t="s">
        <v>231</v>
      </c>
      <c r="E305" s="1" t="s">
        <v>231</v>
      </c>
      <c r="F305" s="1"/>
      <c r="G305" s="7" t="s">
        <v>59</v>
      </c>
      <c r="H305" s="93">
        <v>1</v>
      </c>
      <c r="I305" s="8">
        <v>711000000</v>
      </c>
      <c r="J305" s="8" t="s">
        <v>354</v>
      </c>
      <c r="K305" s="8" t="s">
        <v>541</v>
      </c>
      <c r="L305" s="8" t="s">
        <v>176</v>
      </c>
      <c r="M305" s="12"/>
      <c r="N305" s="1" t="s">
        <v>568</v>
      </c>
      <c r="O305" s="1" t="s">
        <v>560</v>
      </c>
      <c r="P305" s="94"/>
      <c r="Q305" s="94"/>
      <c r="R305" s="94">
        <v>1</v>
      </c>
      <c r="S305" s="15">
        <f>T305</f>
        <v>800000</v>
      </c>
      <c r="T305" s="15">
        <v>800000</v>
      </c>
      <c r="U305" s="15">
        <f t="shared" si="15"/>
        <v>896000.0000000001</v>
      </c>
      <c r="V305" s="15"/>
      <c r="W305" s="12" t="s">
        <v>858</v>
      </c>
      <c r="X305" s="44"/>
      <c r="Y305" s="96"/>
      <c r="Z305" s="57"/>
      <c r="AA305" s="20"/>
      <c r="AB305" s="20"/>
    </row>
    <row r="306" spans="1:28" s="2" customFormat="1" ht="86.25" customHeight="1">
      <c r="A306" s="1" t="s">
        <v>42</v>
      </c>
      <c r="B306" s="8" t="s">
        <v>65</v>
      </c>
      <c r="C306" s="1" t="s">
        <v>347</v>
      </c>
      <c r="D306" s="94" t="s">
        <v>97</v>
      </c>
      <c r="E306" s="94" t="s">
        <v>97</v>
      </c>
      <c r="F306" s="44"/>
      <c r="G306" s="8" t="s">
        <v>59</v>
      </c>
      <c r="H306" s="31">
        <v>1</v>
      </c>
      <c r="I306" s="8">
        <v>711000000</v>
      </c>
      <c r="J306" s="8" t="s">
        <v>354</v>
      </c>
      <c r="K306" s="8" t="s">
        <v>556</v>
      </c>
      <c r="L306" s="7" t="s">
        <v>176</v>
      </c>
      <c r="M306" s="12"/>
      <c r="N306" s="1" t="s">
        <v>561</v>
      </c>
      <c r="O306" s="1" t="s">
        <v>58</v>
      </c>
      <c r="P306" s="94"/>
      <c r="Q306" s="94"/>
      <c r="R306" s="94">
        <v>1</v>
      </c>
      <c r="S306" s="15">
        <f t="shared" si="16"/>
        <v>429000</v>
      </c>
      <c r="T306" s="15">
        <v>429000</v>
      </c>
      <c r="U306" s="15">
        <f t="shared" si="15"/>
        <v>480480.00000000006</v>
      </c>
      <c r="V306" s="15"/>
      <c r="W306" s="12" t="s">
        <v>854</v>
      </c>
      <c r="X306" s="44"/>
      <c r="Y306" s="96"/>
      <c r="Z306" s="57"/>
      <c r="AA306" s="20"/>
      <c r="AB306" s="20"/>
    </row>
    <row r="307" spans="1:28" s="2" customFormat="1" ht="78.75">
      <c r="A307" s="1" t="s">
        <v>43</v>
      </c>
      <c r="B307" s="8" t="s">
        <v>65</v>
      </c>
      <c r="C307" s="1" t="s">
        <v>347</v>
      </c>
      <c r="D307" s="94" t="s">
        <v>183</v>
      </c>
      <c r="E307" s="94" t="s">
        <v>183</v>
      </c>
      <c r="F307" s="44"/>
      <c r="G307" s="8" t="s">
        <v>59</v>
      </c>
      <c r="H307" s="31">
        <v>1</v>
      </c>
      <c r="I307" s="8">
        <v>711000000</v>
      </c>
      <c r="J307" s="8" t="s">
        <v>354</v>
      </c>
      <c r="K307" s="8" t="s">
        <v>556</v>
      </c>
      <c r="L307" s="7" t="s">
        <v>176</v>
      </c>
      <c r="M307" s="12"/>
      <c r="N307" s="1" t="s">
        <v>561</v>
      </c>
      <c r="O307" s="1" t="s">
        <v>58</v>
      </c>
      <c r="P307" s="94"/>
      <c r="Q307" s="94"/>
      <c r="R307" s="94">
        <v>1</v>
      </c>
      <c r="S307" s="15">
        <f t="shared" si="16"/>
        <v>54000</v>
      </c>
      <c r="T307" s="15">
        <v>54000</v>
      </c>
      <c r="U307" s="15">
        <f t="shared" si="15"/>
        <v>60480.00000000001</v>
      </c>
      <c r="V307" s="15"/>
      <c r="W307" s="12" t="s">
        <v>854</v>
      </c>
      <c r="X307" s="44"/>
      <c r="Y307" s="96"/>
      <c r="Z307" s="57"/>
      <c r="AA307" s="20"/>
      <c r="AB307" s="20"/>
    </row>
    <row r="308" spans="1:28" s="2" customFormat="1" ht="85.5" customHeight="1">
      <c r="A308" s="1" t="s">
        <v>44</v>
      </c>
      <c r="B308" s="8" t="s">
        <v>65</v>
      </c>
      <c r="C308" s="1" t="s">
        <v>127</v>
      </c>
      <c r="D308" s="97" t="s">
        <v>184</v>
      </c>
      <c r="E308" s="97" t="s">
        <v>184</v>
      </c>
      <c r="F308" s="44"/>
      <c r="G308" s="8" t="s">
        <v>59</v>
      </c>
      <c r="H308" s="31">
        <v>1</v>
      </c>
      <c r="I308" s="8">
        <v>711000000</v>
      </c>
      <c r="J308" s="8" t="s">
        <v>354</v>
      </c>
      <c r="K308" s="8" t="s">
        <v>556</v>
      </c>
      <c r="L308" s="7" t="s">
        <v>176</v>
      </c>
      <c r="M308" s="12"/>
      <c r="N308" s="1" t="s">
        <v>561</v>
      </c>
      <c r="O308" s="1" t="s">
        <v>58</v>
      </c>
      <c r="P308" s="94"/>
      <c r="Q308" s="94"/>
      <c r="R308" s="94">
        <v>1</v>
      </c>
      <c r="S308" s="15">
        <f t="shared" si="16"/>
        <v>130000</v>
      </c>
      <c r="T308" s="15">
        <v>130000</v>
      </c>
      <c r="U308" s="15">
        <f t="shared" si="15"/>
        <v>145600</v>
      </c>
      <c r="V308" s="15"/>
      <c r="W308" s="12" t="s">
        <v>854</v>
      </c>
      <c r="X308" s="44"/>
      <c r="Y308" s="96"/>
      <c r="Z308" s="57"/>
      <c r="AA308" s="20"/>
      <c r="AB308" s="20"/>
    </row>
    <row r="309" spans="1:28" s="2" customFormat="1" ht="85.5" customHeight="1">
      <c r="A309" s="1" t="s">
        <v>45</v>
      </c>
      <c r="B309" s="8" t="s">
        <v>65</v>
      </c>
      <c r="C309" s="1" t="s">
        <v>73</v>
      </c>
      <c r="D309" s="97" t="s">
        <v>185</v>
      </c>
      <c r="E309" s="97" t="s">
        <v>187</v>
      </c>
      <c r="F309" s="44"/>
      <c r="G309" s="8" t="s">
        <v>59</v>
      </c>
      <c r="H309" s="31">
        <v>1</v>
      </c>
      <c r="I309" s="8">
        <v>711000000</v>
      </c>
      <c r="J309" s="8" t="s">
        <v>354</v>
      </c>
      <c r="K309" s="8" t="s">
        <v>812</v>
      </c>
      <c r="L309" s="7" t="s">
        <v>176</v>
      </c>
      <c r="M309" s="12"/>
      <c r="N309" s="1" t="s">
        <v>568</v>
      </c>
      <c r="O309" s="1" t="s">
        <v>560</v>
      </c>
      <c r="P309" s="94"/>
      <c r="Q309" s="94"/>
      <c r="R309" s="94">
        <v>1</v>
      </c>
      <c r="S309" s="15">
        <f t="shared" si="16"/>
        <v>1365000</v>
      </c>
      <c r="T309" s="15">
        <v>1365000</v>
      </c>
      <c r="U309" s="15">
        <f t="shared" si="15"/>
        <v>1528800.0000000002</v>
      </c>
      <c r="V309" s="15"/>
      <c r="W309" s="12" t="s">
        <v>854</v>
      </c>
      <c r="X309" s="44"/>
      <c r="Y309" s="96"/>
      <c r="Z309" s="57"/>
      <c r="AA309" s="20"/>
      <c r="AB309" s="20"/>
    </row>
    <row r="310" spans="1:28" s="2" customFormat="1" ht="54" customHeight="1">
      <c r="A310" s="1" t="s">
        <v>46</v>
      </c>
      <c r="B310" s="8" t="s">
        <v>65</v>
      </c>
      <c r="C310" s="1" t="s">
        <v>350</v>
      </c>
      <c r="D310" s="97" t="s">
        <v>186</v>
      </c>
      <c r="E310" s="97" t="s">
        <v>188</v>
      </c>
      <c r="F310" s="44"/>
      <c r="G310" s="8" t="s">
        <v>59</v>
      </c>
      <c r="H310" s="31">
        <v>1</v>
      </c>
      <c r="I310" s="8">
        <v>711000000</v>
      </c>
      <c r="J310" s="8" t="s">
        <v>354</v>
      </c>
      <c r="K310" s="1" t="s">
        <v>783</v>
      </c>
      <c r="L310" s="7" t="s">
        <v>176</v>
      </c>
      <c r="M310" s="12"/>
      <c r="N310" s="1" t="s">
        <v>470</v>
      </c>
      <c r="O310" s="1" t="s">
        <v>560</v>
      </c>
      <c r="P310" s="94"/>
      <c r="Q310" s="94"/>
      <c r="R310" s="94">
        <v>1</v>
      </c>
      <c r="S310" s="15">
        <f t="shared" si="16"/>
        <v>2679000</v>
      </c>
      <c r="T310" s="15">
        <v>2679000</v>
      </c>
      <c r="U310" s="15">
        <f t="shared" si="15"/>
        <v>3000480.0000000005</v>
      </c>
      <c r="V310" s="15"/>
      <c r="W310" s="12" t="s">
        <v>854</v>
      </c>
      <c r="X310" s="44"/>
      <c r="Y310" s="96"/>
      <c r="Z310" s="57"/>
      <c r="AA310" s="20"/>
      <c r="AB310" s="20"/>
    </row>
    <row r="311" spans="1:28" s="2" customFormat="1" ht="258" customHeight="1">
      <c r="A311" s="1" t="s">
        <v>47</v>
      </c>
      <c r="B311" s="8" t="s">
        <v>65</v>
      </c>
      <c r="C311" s="1" t="s">
        <v>351</v>
      </c>
      <c r="D311" s="97" t="s">
        <v>189</v>
      </c>
      <c r="E311" s="97" t="s">
        <v>190</v>
      </c>
      <c r="F311" s="44"/>
      <c r="G311" s="8" t="s">
        <v>60</v>
      </c>
      <c r="H311" s="31">
        <v>1</v>
      </c>
      <c r="I311" s="8">
        <v>711000000</v>
      </c>
      <c r="J311" s="8" t="s">
        <v>354</v>
      </c>
      <c r="K311" s="8" t="s">
        <v>541</v>
      </c>
      <c r="L311" s="7" t="s">
        <v>176</v>
      </c>
      <c r="M311" s="12"/>
      <c r="N311" s="94" t="s">
        <v>562</v>
      </c>
      <c r="O311" s="1" t="s">
        <v>560</v>
      </c>
      <c r="P311" s="94"/>
      <c r="Q311" s="94"/>
      <c r="R311" s="94">
        <v>1</v>
      </c>
      <c r="S311" s="15">
        <f t="shared" si="16"/>
        <v>12000000</v>
      </c>
      <c r="T311" s="15">
        <v>12000000</v>
      </c>
      <c r="U311" s="15">
        <f t="shared" si="15"/>
        <v>13440000.000000002</v>
      </c>
      <c r="V311" s="15"/>
      <c r="W311" s="24" t="s">
        <v>857</v>
      </c>
      <c r="X311" s="44"/>
      <c r="Y311" s="96"/>
      <c r="Z311" s="57"/>
      <c r="AA311" s="20"/>
      <c r="AB311" s="20"/>
    </row>
    <row r="312" spans="1:28" s="2" customFormat="1" ht="63" customHeight="1">
      <c r="A312" s="1" t="s">
        <v>48</v>
      </c>
      <c r="B312" s="8" t="s">
        <v>65</v>
      </c>
      <c r="C312" s="1" t="s">
        <v>138</v>
      </c>
      <c r="D312" s="97" t="s">
        <v>191</v>
      </c>
      <c r="E312" s="97" t="s">
        <v>191</v>
      </c>
      <c r="F312" s="44"/>
      <c r="G312" s="8" t="s">
        <v>59</v>
      </c>
      <c r="H312" s="31">
        <v>1</v>
      </c>
      <c r="I312" s="8">
        <v>711000000</v>
      </c>
      <c r="J312" s="8" t="s">
        <v>354</v>
      </c>
      <c r="K312" s="8" t="s">
        <v>905</v>
      </c>
      <c r="L312" s="7" t="s">
        <v>176</v>
      </c>
      <c r="M312" s="12"/>
      <c r="N312" s="1" t="s">
        <v>561</v>
      </c>
      <c r="O312" s="1" t="s">
        <v>58</v>
      </c>
      <c r="P312" s="94"/>
      <c r="Q312" s="94"/>
      <c r="R312" s="94">
        <v>1</v>
      </c>
      <c r="S312" s="15">
        <v>2888393</v>
      </c>
      <c r="T312" s="15">
        <v>2888393</v>
      </c>
      <c r="U312" s="15">
        <f t="shared" si="15"/>
        <v>3235000.16</v>
      </c>
      <c r="V312" s="15"/>
      <c r="W312" s="12" t="s">
        <v>854</v>
      </c>
      <c r="X312" s="44"/>
      <c r="Y312" s="96"/>
      <c r="Z312" s="57"/>
      <c r="AA312" s="20"/>
      <c r="AB312" s="20"/>
    </row>
    <row r="313" spans="1:28" s="2" customFormat="1" ht="52.5" customHeight="1">
      <c r="A313" s="1" t="s">
        <v>49</v>
      </c>
      <c r="B313" s="8" t="s">
        <v>65</v>
      </c>
      <c r="C313" s="1" t="s">
        <v>181</v>
      </c>
      <c r="D313" s="97" t="s">
        <v>180</v>
      </c>
      <c r="E313" s="97" t="s">
        <v>476</v>
      </c>
      <c r="F313" s="44"/>
      <c r="G313" s="8" t="s">
        <v>59</v>
      </c>
      <c r="H313" s="31">
        <v>1</v>
      </c>
      <c r="I313" s="8">
        <v>711000000</v>
      </c>
      <c r="J313" s="8" t="s">
        <v>354</v>
      </c>
      <c r="K313" s="1" t="s">
        <v>359</v>
      </c>
      <c r="L313" s="7" t="s">
        <v>176</v>
      </c>
      <c r="M313" s="12"/>
      <c r="N313" s="1" t="s">
        <v>359</v>
      </c>
      <c r="O313" s="1" t="s">
        <v>560</v>
      </c>
      <c r="P313" s="94"/>
      <c r="Q313" s="94"/>
      <c r="R313" s="94">
        <v>1</v>
      </c>
      <c r="S313" s="15">
        <f t="shared" si="16"/>
        <v>214285</v>
      </c>
      <c r="T313" s="15">
        <v>214285</v>
      </c>
      <c r="U313" s="15">
        <f t="shared" si="15"/>
        <v>239999.2</v>
      </c>
      <c r="V313" s="15"/>
      <c r="W313" s="12" t="s">
        <v>854</v>
      </c>
      <c r="X313" s="44"/>
      <c r="Y313" s="96"/>
      <c r="Z313" s="57"/>
      <c r="AA313" s="20"/>
      <c r="AB313" s="20"/>
    </row>
    <row r="314" spans="1:28" s="2" customFormat="1" ht="123.75" customHeight="1">
      <c r="A314" s="1" t="s">
        <v>50</v>
      </c>
      <c r="B314" s="8" t="s">
        <v>65</v>
      </c>
      <c r="C314" s="1" t="s">
        <v>179</v>
      </c>
      <c r="D314" s="97" t="s">
        <v>192</v>
      </c>
      <c r="E314" s="97" t="s">
        <v>193</v>
      </c>
      <c r="F314" s="44"/>
      <c r="G314" s="8" t="s">
        <v>59</v>
      </c>
      <c r="H314" s="31">
        <v>1</v>
      </c>
      <c r="I314" s="8">
        <v>711000000</v>
      </c>
      <c r="J314" s="8" t="s">
        <v>354</v>
      </c>
      <c r="K314" s="1" t="s">
        <v>559</v>
      </c>
      <c r="L314" s="7" t="s">
        <v>176</v>
      </c>
      <c r="M314" s="12"/>
      <c r="N314" s="1" t="s">
        <v>561</v>
      </c>
      <c r="O314" s="1" t="s">
        <v>560</v>
      </c>
      <c r="P314" s="94"/>
      <c r="Q314" s="94"/>
      <c r="R314" s="94">
        <v>1</v>
      </c>
      <c r="S314" s="15">
        <v>2848353</v>
      </c>
      <c r="T314" s="15">
        <v>2848353</v>
      </c>
      <c r="U314" s="15">
        <f t="shared" si="15"/>
        <v>3190155.3600000003</v>
      </c>
      <c r="V314" s="15"/>
      <c r="W314" s="12" t="s">
        <v>854</v>
      </c>
      <c r="X314" s="44"/>
      <c r="Y314" s="96"/>
      <c r="Z314" s="57"/>
      <c r="AA314" s="20"/>
      <c r="AB314" s="20"/>
    </row>
    <row r="315" spans="1:28" s="2" customFormat="1" ht="204" customHeight="1">
      <c r="A315" s="1" t="s">
        <v>51</v>
      </c>
      <c r="B315" s="8" t="s">
        <v>65</v>
      </c>
      <c r="C315" s="1" t="s">
        <v>128</v>
      </c>
      <c r="D315" s="97" t="s">
        <v>194</v>
      </c>
      <c r="E315" s="97" t="s">
        <v>194</v>
      </c>
      <c r="F315" s="44"/>
      <c r="G315" s="8" t="s">
        <v>59</v>
      </c>
      <c r="H315" s="31">
        <v>1</v>
      </c>
      <c r="I315" s="8">
        <v>711000000</v>
      </c>
      <c r="J315" s="8" t="s">
        <v>354</v>
      </c>
      <c r="K315" s="8" t="s">
        <v>782</v>
      </c>
      <c r="L315" s="7" t="s">
        <v>176</v>
      </c>
      <c r="M315" s="12"/>
      <c r="N315" s="94" t="s">
        <v>562</v>
      </c>
      <c r="O315" s="1" t="s">
        <v>586</v>
      </c>
      <c r="P315" s="94"/>
      <c r="Q315" s="94"/>
      <c r="R315" s="94">
        <v>1</v>
      </c>
      <c r="S315" s="15">
        <v>100000</v>
      </c>
      <c r="T315" s="15">
        <v>100000</v>
      </c>
      <c r="U315" s="15">
        <f t="shared" si="15"/>
        <v>112000.00000000001</v>
      </c>
      <c r="V315" s="15"/>
      <c r="W315" s="24" t="s">
        <v>857</v>
      </c>
      <c r="X315" s="44"/>
      <c r="Y315" s="96"/>
      <c r="Z315" s="57"/>
      <c r="AA315" s="20"/>
      <c r="AB315" s="20"/>
    </row>
    <row r="316" spans="1:28" s="2" customFormat="1" ht="171" customHeight="1">
      <c r="A316" s="1" t="s">
        <v>52</v>
      </c>
      <c r="B316" s="8" t="s">
        <v>65</v>
      </c>
      <c r="C316" s="1" t="s">
        <v>129</v>
      </c>
      <c r="D316" s="97" t="s">
        <v>195</v>
      </c>
      <c r="E316" s="97" t="s">
        <v>195</v>
      </c>
      <c r="F316" s="44"/>
      <c r="G316" s="8" t="s">
        <v>59</v>
      </c>
      <c r="H316" s="31">
        <v>1</v>
      </c>
      <c r="I316" s="8">
        <v>711000000</v>
      </c>
      <c r="J316" s="8" t="s">
        <v>354</v>
      </c>
      <c r="K316" s="1" t="s">
        <v>396</v>
      </c>
      <c r="L316" s="7" t="s">
        <v>176</v>
      </c>
      <c r="M316" s="12"/>
      <c r="N316" s="94" t="s">
        <v>562</v>
      </c>
      <c r="O316" s="1" t="s">
        <v>560</v>
      </c>
      <c r="P316" s="94"/>
      <c r="Q316" s="94"/>
      <c r="R316" s="94">
        <v>1</v>
      </c>
      <c r="S316" s="15">
        <f t="shared" si="16"/>
        <v>237000</v>
      </c>
      <c r="T316" s="15">
        <v>237000</v>
      </c>
      <c r="U316" s="15">
        <f t="shared" si="15"/>
        <v>265440</v>
      </c>
      <c r="V316" s="15"/>
      <c r="W316" s="24" t="s">
        <v>857</v>
      </c>
      <c r="X316" s="44"/>
      <c r="Y316" s="96"/>
      <c r="Z316" s="57"/>
      <c r="AA316" s="20"/>
      <c r="AB316" s="20"/>
    </row>
    <row r="317" spans="1:28" s="2" customFormat="1" ht="85.5" customHeight="1">
      <c r="A317" s="1" t="s">
        <v>53</v>
      </c>
      <c r="B317" s="8" t="s">
        <v>65</v>
      </c>
      <c r="C317" s="1" t="s">
        <v>130</v>
      </c>
      <c r="D317" s="97" t="s">
        <v>96</v>
      </c>
      <c r="E317" s="97" t="s">
        <v>96</v>
      </c>
      <c r="F317" s="44"/>
      <c r="G317" s="8" t="s">
        <v>59</v>
      </c>
      <c r="H317" s="31">
        <v>1</v>
      </c>
      <c r="I317" s="8">
        <v>711000000</v>
      </c>
      <c r="J317" s="8" t="s">
        <v>354</v>
      </c>
      <c r="K317" s="8" t="s">
        <v>782</v>
      </c>
      <c r="L317" s="7" t="s">
        <v>176</v>
      </c>
      <c r="M317" s="12"/>
      <c r="N317" s="94" t="s">
        <v>562</v>
      </c>
      <c r="O317" s="1" t="s">
        <v>586</v>
      </c>
      <c r="P317" s="94"/>
      <c r="Q317" s="94"/>
      <c r="R317" s="94">
        <v>1</v>
      </c>
      <c r="S317" s="15">
        <v>929000</v>
      </c>
      <c r="T317" s="15">
        <v>929000</v>
      </c>
      <c r="U317" s="15">
        <f t="shared" si="15"/>
        <v>1040480.0000000001</v>
      </c>
      <c r="V317" s="15"/>
      <c r="W317" s="12" t="s">
        <v>854</v>
      </c>
      <c r="X317" s="44"/>
      <c r="Y317" s="96"/>
      <c r="Z317" s="57"/>
      <c r="AA317" s="20"/>
      <c r="AB317" s="20"/>
    </row>
    <row r="318" spans="1:28" s="2" customFormat="1" ht="77.25" customHeight="1">
      <c r="A318" s="1" t="s">
        <v>54</v>
      </c>
      <c r="B318" s="121" t="s">
        <v>761</v>
      </c>
      <c r="C318" s="122"/>
      <c r="D318" s="121" t="s">
        <v>819</v>
      </c>
      <c r="E318" s="122"/>
      <c r="F318" s="121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22"/>
      <c r="T318" s="99"/>
      <c r="U318" s="98"/>
      <c r="V318" s="99"/>
      <c r="W318" s="12" t="s">
        <v>854</v>
      </c>
      <c r="X318" s="70" t="s">
        <v>855</v>
      </c>
      <c r="Y318" s="98"/>
      <c r="Z318" s="100"/>
      <c r="AA318" s="20"/>
      <c r="AB318" s="20"/>
    </row>
    <row r="319" spans="1:28" s="2" customFormat="1" ht="186" customHeight="1">
      <c r="A319" s="1" t="s">
        <v>55</v>
      </c>
      <c r="B319" s="8" t="s">
        <v>65</v>
      </c>
      <c r="C319" s="1" t="s">
        <v>239</v>
      </c>
      <c r="D319" s="97" t="s">
        <v>196</v>
      </c>
      <c r="E319" s="97" t="s">
        <v>196</v>
      </c>
      <c r="F319" s="44"/>
      <c r="G319" s="8" t="s">
        <v>60</v>
      </c>
      <c r="H319" s="31">
        <v>1</v>
      </c>
      <c r="I319" s="8">
        <v>711000000</v>
      </c>
      <c r="J319" s="8" t="s">
        <v>354</v>
      </c>
      <c r="K319" s="1" t="s">
        <v>559</v>
      </c>
      <c r="L319" s="7" t="s">
        <v>176</v>
      </c>
      <c r="M319" s="12"/>
      <c r="N319" s="94" t="s">
        <v>562</v>
      </c>
      <c r="O319" s="1" t="s">
        <v>560</v>
      </c>
      <c r="P319" s="94"/>
      <c r="Q319" s="94"/>
      <c r="R319" s="94">
        <v>1</v>
      </c>
      <c r="S319" s="15">
        <v>36620000</v>
      </c>
      <c r="T319" s="15">
        <v>36620000</v>
      </c>
      <c r="U319" s="15">
        <f>T319*1.12</f>
        <v>41014400.00000001</v>
      </c>
      <c r="V319" s="15"/>
      <c r="W319" s="24" t="s">
        <v>857</v>
      </c>
      <c r="X319" s="44"/>
      <c r="Y319" s="96"/>
      <c r="Z319" s="57"/>
      <c r="AA319" s="20"/>
      <c r="AB319" s="20"/>
    </row>
    <row r="320" spans="1:28" s="2" customFormat="1" ht="141.75">
      <c r="A320" s="1" t="s">
        <v>56</v>
      </c>
      <c r="B320" s="8" t="s">
        <v>65</v>
      </c>
      <c r="C320" s="1" t="s">
        <v>126</v>
      </c>
      <c r="D320" s="7" t="s">
        <v>197</v>
      </c>
      <c r="E320" s="7" t="s">
        <v>198</v>
      </c>
      <c r="F320" s="44"/>
      <c r="G320" s="8" t="s">
        <v>59</v>
      </c>
      <c r="H320" s="31">
        <v>1</v>
      </c>
      <c r="I320" s="8">
        <v>711000000</v>
      </c>
      <c r="J320" s="8" t="s">
        <v>354</v>
      </c>
      <c r="K320" s="8" t="s">
        <v>556</v>
      </c>
      <c r="L320" s="7" t="s">
        <v>176</v>
      </c>
      <c r="M320" s="12"/>
      <c r="N320" s="1" t="s">
        <v>561</v>
      </c>
      <c r="O320" s="1" t="s">
        <v>58</v>
      </c>
      <c r="P320" s="94"/>
      <c r="Q320" s="94"/>
      <c r="R320" s="94">
        <v>1</v>
      </c>
      <c r="S320" s="15">
        <f t="shared" si="16"/>
        <v>495000</v>
      </c>
      <c r="T320" s="15">
        <v>495000</v>
      </c>
      <c r="U320" s="15">
        <f aca="true" t="shared" si="17" ref="U320:U375">T320*1.12</f>
        <v>554400</v>
      </c>
      <c r="V320" s="15"/>
      <c r="W320" s="12" t="s">
        <v>854</v>
      </c>
      <c r="X320" s="44"/>
      <c r="Y320" s="96"/>
      <c r="Z320" s="57"/>
      <c r="AA320" s="20"/>
      <c r="AB320" s="20"/>
    </row>
    <row r="321" spans="1:28" s="2" customFormat="1" ht="63" customHeight="1">
      <c r="A321" s="1" t="s">
        <v>182</v>
      </c>
      <c r="B321" s="8" t="s">
        <v>65</v>
      </c>
      <c r="C321" s="1" t="s">
        <v>126</v>
      </c>
      <c r="D321" s="7" t="s">
        <v>199</v>
      </c>
      <c r="E321" s="7" t="s">
        <v>199</v>
      </c>
      <c r="F321" s="44"/>
      <c r="G321" s="8" t="s">
        <v>59</v>
      </c>
      <c r="H321" s="31">
        <v>1</v>
      </c>
      <c r="I321" s="8">
        <v>711000000</v>
      </c>
      <c r="J321" s="8" t="s">
        <v>354</v>
      </c>
      <c r="K321" s="8" t="s">
        <v>812</v>
      </c>
      <c r="L321" s="7" t="s">
        <v>176</v>
      </c>
      <c r="M321" s="12"/>
      <c r="N321" s="1" t="s">
        <v>561</v>
      </c>
      <c r="O321" s="1" t="s">
        <v>58</v>
      </c>
      <c r="P321" s="94"/>
      <c r="Q321" s="94"/>
      <c r="R321" s="94">
        <v>1</v>
      </c>
      <c r="S321" s="15">
        <f t="shared" si="16"/>
        <v>500000</v>
      </c>
      <c r="T321" s="15">
        <v>500000</v>
      </c>
      <c r="U321" s="15">
        <f t="shared" si="17"/>
        <v>560000</v>
      </c>
      <c r="V321" s="15"/>
      <c r="W321" s="12" t="s">
        <v>854</v>
      </c>
      <c r="X321" s="44"/>
      <c r="Y321" s="96"/>
      <c r="Z321" s="57"/>
      <c r="AA321" s="20"/>
      <c r="AB321" s="20"/>
    </row>
    <row r="322" spans="1:28" s="2" customFormat="1" ht="63">
      <c r="A322" s="1" t="s">
        <v>79</v>
      </c>
      <c r="B322" s="8" t="s">
        <v>65</v>
      </c>
      <c r="C322" s="1" t="s">
        <v>73</v>
      </c>
      <c r="D322" s="7" t="s">
        <v>139</v>
      </c>
      <c r="E322" s="7" t="s">
        <v>139</v>
      </c>
      <c r="F322" s="44"/>
      <c r="G322" s="8" t="s">
        <v>59</v>
      </c>
      <c r="H322" s="31">
        <v>1</v>
      </c>
      <c r="I322" s="8">
        <v>711000000</v>
      </c>
      <c r="J322" s="8" t="s">
        <v>354</v>
      </c>
      <c r="K322" s="1" t="s">
        <v>559</v>
      </c>
      <c r="L322" s="7" t="s">
        <v>176</v>
      </c>
      <c r="M322" s="12"/>
      <c r="N322" s="1" t="s">
        <v>580</v>
      </c>
      <c r="O322" s="1" t="s">
        <v>58</v>
      </c>
      <c r="P322" s="94"/>
      <c r="Q322" s="94"/>
      <c r="R322" s="94">
        <v>1</v>
      </c>
      <c r="S322" s="15">
        <v>14571000</v>
      </c>
      <c r="T322" s="15">
        <v>14571000</v>
      </c>
      <c r="U322" s="15">
        <f t="shared" si="17"/>
        <v>16319520.000000002</v>
      </c>
      <c r="V322" s="15"/>
      <c r="W322" s="12" t="s">
        <v>854</v>
      </c>
      <c r="X322" s="44"/>
      <c r="Y322" s="96"/>
      <c r="Z322" s="57"/>
      <c r="AA322" s="20"/>
      <c r="AB322" s="20"/>
    </row>
    <row r="323" spans="1:28" s="2" customFormat="1" ht="63">
      <c r="A323" s="1" t="s">
        <v>62</v>
      </c>
      <c r="B323" s="8" t="s">
        <v>65</v>
      </c>
      <c r="C323" s="1" t="s">
        <v>73</v>
      </c>
      <c r="D323" s="7" t="s">
        <v>200</v>
      </c>
      <c r="E323" s="7" t="s">
        <v>200</v>
      </c>
      <c r="F323" s="44"/>
      <c r="G323" s="8" t="s">
        <v>59</v>
      </c>
      <c r="H323" s="31">
        <v>1</v>
      </c>
      <c r="I323" s="8">
        <v>711000000</v>
      </c>
      <c r="J323" s="8" t="s">
        <v>354</v>
      </c>
      <c r="K323" s="1" t="s">
        <v>559</v>
      </c>
      <c r="L323" s="7" t="s">
        <v>176</v>
      </c>
      <c r="M323" s="12"/>
      <c r="N323" s="1" t="s">
        <v>581</v>
      </c>
      <c r="O323" s="1" t="s">
        <v>58</v>
      </c>
      <c r="P323" s="94"/>
      <c r="Q323" s="94"/>
      <c r="R323" s="94">
        <v>1</v>
      </c>
      <c r="S323" s="15">
        <v>1338000</v>
      </c>
      <c r="T323" s="15">
        <v>1338000</v>
      </c>
      <c r="U323" s="15">
        <f t="shared" si="17"/>
        <v>1498560.0000000002</v>
      </c>
      <c r="V323" s="15"/>
      <c r="W323" s="12" t="s">
        <v>854</v>
      </c>
      <c r="X323" s="44"/>
      <c r="Y323" s="96"/>
      <c r="Z323" s="57"/>
      <c r="AA323" s="20"/>
      <c r="AB323" s="20"/>
    </row>
    <row r="324" spans="1:28" s="2" customFormat="1" ht="78.75">
      <c r="A324" s="1" t="s">
        <v>80</v>
      </c>
      <c r="B324" s="8" t="s">
        <v>65</v>
      </c>
      <c r="C324" s="1" t="s">
        <v>123</v>
      </c>
      <c r="D324" s="7" t="s">
        <v>781</v>
      </c>
      <c r="E324" s="7" t="s">
        <v>781</v>
      </c>
      <c r="F324" s="44"/>
      <c r="G324" s="8" t="s">
        <v>59</v>
      </c>
      <c r="H324" s="31">
        <v>1</v>
      </c>
      <c r="I324" s="8">
        <v>711000000</v>
      </c>
      <c r="J324" s="8" t="s">
        <v>354</v>
      </c>
      <c r="K324" s="8" t="s">
        <v>355</v>
      </c>
      <c r="L324" s="7" t="s">
        <v>176</v>
      </c>
      <c r="M324" s="12"/>
      <c r="N324" s="1" t="s">
        <v>561</v>
      </c>
      <c r="O324" s="1" t="s">
        <v>58</v>
      </c>
      <c r="P324" s="94"/>
      <c r="Q324" s="94"/>
      <c r="R324" s="94">
        <v>1</v>
      </c>
      <c r="S324" s="15">
        <f t="shared" si="16"/>
        <v>321714.28</v>
      </c>
      <c r="T324" s="15">
        <v>321714.28</v>
      </c>
      <c r="U324" s="15">
        <f t="shared" si="17"/>
        <v>360319.99360000005</v>
      </c>
      <c r="V324" s="15"/>
      <c r="W324" s="12" t="s">
        <v>854</v>
      </c>
      <c r="X324" s="44"/>
      <c r="Y324" s="96"/>
      <c r="Z324" s="57"/>
      <c r="AA324" s="20"/>
      <c r="AB324" s="20"/>
    </row>
    <row r="325" spans="1:28" s="2" customFormat="1" ht="84.75" customHeight="1">
      <c r="A325" s="1" t="s">
        <v>81</v>
      </c>
      <c r="B325" s="8" t="s">
        <v>65</v>
      </c>
      <c r="C325" s="1" t="s">
        <v>124</v>
      </c>
      <c r="D325" s="7" t="s">
        <v>201</v>
      </c>
      <c r="E325" s="7" t="s">
        <v>201</v>
      </c>
      <c r="F325" s="44"/>
      <c r="G325" s="8" t="s">
        <v>59</v>
      </c>
      <c r="H325" s="31">
        <v>1</v>
      </c>
      <c r="I325" s="8">
        <v>711000000</v>
      </c>
      <c r="J325" s="8" t="s">
        <v>354</v>
      </c>
      <c r="K325" s="8" t="s">
        <v>812</v>
      </c>
      <c r="L325" s="7" t="s">
        <v>176</v>
      </c>
      <c r="M325" s="12"/>
      <c r="N325" s="1" t="s">
        <v>561</v>
      </c>
      <c r="O325" s="1" t="s">
        <v>58</v>
      </c>
      <c r="P325" s="94"/>
      <c r="Q325" s="94"/>
      <c r="R325" s="94">
        <v>1</v>
      </c>
      <c r="S325" s="15">
        <f t="shared" si="16"/>
        <v>100000</v>
      </c>
      <c r="T325" s="15">
        <v>100000</v>
      </c>
      <c r="U325" s="15">
        <f t="shared" si="17"/>
        <v>112000.00000000001</v>
      </c>
      <c r="V325" s="15"/>
      <c r="W325" s="12" t="s">
        <v>854</v>
      </c>
      <c r="X325" s="44"/>
      <c r="Y325" s="96"/>
      <c r="Z325" s="57"/>
      <c r="AA325" s="20"/>
      <c r="AB325" s="20"/>
    </row>
    <row r="326" spans="1:28" s="2" customFormat="1" ht="84.75" customHeight="1">
      <c r="A326" s="1" t="s">
        <v>82</v>
      </c>
      <c r="B326" s="8" t="s">
        <v>65</v>
      </c>
      <c r="C326" s="1" t="s">
        <v>124</v>
      </c>
      <c r="D326" s="7" t="s">
        <v>202</v>
      </c>
      <c r="E326" s="7" t="s">
        <v>202</v>
      </c>
      <c r="F326" s="44"/>
      <c r="G326" s="8" t="s">
        <v>59</v>
      </c>
      <c r="H326" s="31">
        <v>1</v>
      </c>
      <c r="I326" s="8">
        <v>711000000</v>
      </c>
      <c r="J326" s="8" t="s">
        <v>354</v>
      </c>
      <c r="K326" s="8" t="s">
        <v>541</v>
      </c>
      <c r="L326" s="7" t="s">
        <v>176</v>
      </c>
      <c r="M326" s="12"/>
      <c r="N326" s="1" t="s">
        <v>561</v>
      </c>
      <c r="O326" s="1" t="s">
        <v>58</v>
      </c>
      <c r="P326" s="94"/>
      <c r="Q326" s="94"/>
      <c r="R326" s="94">
        <v>1</v>
      </c>
      <c r="S326" s="15">
        <v>450000</v>
      </c>
      <c r="T326" s="15">
        <v>450000</v>
      </c>
      <c r="U326" s="15">
        <f t="shared" si="17"/>
        <v>504000.00000000006</v>
      </c>
      <c r="V326" s="15"/>
      <c r="W326" s="12" t="s">
        <v>854</v>
      </c>
      <c r="X326" s="44"/>
      <c r="Y326" s="96"/>
      <c r="Z326" s="57"/>
      <c r="AA326" s="20"/>
      <c r="AB326" s="20"/>
    </row>
    <row r="327" spans="1:28" s="2" customFormat="1" ht="78.75">
      <c r="A327" s="1" t="s">
        <v>140</v>
      </c>
      <c r="B327" s="8" t="s">
        <v>65</v>
      </c>
      <c r="C327" s="1" t="s">
        <v>125</v>
      </c>
      <c r="D327" s="7" t="s">
        <v>95</v>
      </c>
      <c r="E327" s="7" t="s">
        <v>95</v>
      </c>
      <c r="F327" s="44"/>
      <c r="G327" s="8" t="s">
        <v>59</v>
      </c>
      <c r="H327" s="31">
        <v>1</v>
      </c>
      <c r="I327" s="8">
        <v>711000000</v>
      </c>
      <c r="J327" s="8" t="s">
        <v>354</v>
      </c>
      <c r="K327" s="8" t="s">
        <v>782</v>
      </c>
      <c r="L327" s="7" t="s">
        <v>176</v>
      </c>
      <c r="M327" s="12"/>
      <c r="N327" s="1" t="s">
        <v>561</v>
      </c>
      <c r="O327" s="1" t="s">
        <v>58</v>
      </c>
      <c r="P327" s="94"/>
      <c r="Q327" s="94"/>
      <c r="R327" s="94">
        <v>1</v>
      </c>
      <c r="S327" s="15">
        <v>161161</v>
      </c>
      <c r="T327" s="15">
        <f>S327*R327</f>
        <v>161161</v>
      </c>
      <c r="U327" s="15">
        <f t="shared" si="17"/>
        <v>180500.32</v>
      </c>
      <c r="V327" s="15"/>
      <c r="W327" s="12" t="s">
        <v>854</v>
      </c>
      <c r="X327" s="44"/>
      <c r="Y327" s="96"/>
      <c r="Z327" s="57"/>
      <c r="AA327" s="20"/>
      <c r="AB327" s="20"/>
    </row>
    <row r="328" spans="1:28" s="2" customFormat="1" ht="85.5" customHeight="1">
      <c r="A328" s="1" t="s">
        <v>141</v>
      </c>
      <c r="B328" s="8" t="s">
        <v>65</v>
      </c>
      <c r="C328" s="7" t="s">
        <v>349</v>
      </c>
      <c r="D328" s="227" t="s">
        <v>204</v>
      </c>
      <c r="E328" s="227" t="s">
        <v>203</v>
      </c>
      <c r="F328" s="44"/>
      <c r="G328" s="8" t="s">
        <v>59</v>
      </c>
      <c r="H328" s="31">
        <v>1</v>
      </c>
      <c r="I328" s="8">
        <v>711000000</v>
      </c>
      <c r="J328" s="8" t="s">
        <v>354</v>
      </c>
      <c r="K328" s="1" t="s">
        <v>559</v>
      </c>
      <c r="L328" s="7" t="s">
        <v>176</v>
      </c>
      <c r="M328" s="12"/>
      <c r="N328" s="1" t="s">
        <v>561</v>
      </c>
      <c r="O328" s="1" t="s">
        <v>560</v>
      </c>
      <c r="P328" s="94"/>
      <c r="Q328" s="94"/>
      <c r="R328" s="94">
        <v>1</v>
      </c>
      <c r="S328" s="15">
        <v>3000000</v>
      </c>
      <c r="T328" s="15">
        <v>3000000</v>
      </c>
      <c r="U328" s="15">
        <f t="shared" si="17"/>
        <v>3360000.0000000005</v>
      </c>
      <c r="V328" s="15"/>
      <c r="W328" s="12" t="s">
        <v>854</v>
      </c>
      <c r="X328" s="44"/>
      <c r="Y328" s="96"/>
      <c r="Z328" s="57"/>
      <c r="AA328" s="20"/>
      <c r="AB328" s="20"/>
    </row>
    <row r="329" spans="1:28" s="2" customFormat="1" ht="85.5" customHeight="1">
      <c r="A329" s="1" t="s">
        <v>712</v>
      </c>
      <c r="B329" s="8" t="s">
        <v>65</v>
      </c>
      <c r="C329" s="1" t="s">
        <v>118</v>
      </c>
      <c r="D329" s="7" t="s">
        <v>713</v>
      </c>
      <c r="E329" s="7" t="s">
        <v>714</v>
      </c>
      <c r="F329" s="44"/>
      <c r="G329" s="8" t="s">
        <v>59</v>
      </c>
      <c r="H329" s="31">
        <v>1</v>
      </c>
      <c r="I329" s="8">
        <v>711000000</v>
      </c>
      <c r="J329" s="8" t="s">
        <v>354</v>
      </c>
      <c r="K329" s="1" t="s">
        <v>812</v>
      </c>
      <c r="L329" s="7" t="s">
        <v>176</v>
      </c>
      <c r="M329" s="12"/>
      <c r="N329" s="1" t="s">
        <v>561</v>
      </c>
      <c r="O329" s="1" t="s">
        <v>58</v>
      </c>
      <c r="P329" s="94"/>
      <c r="Q329" s="94"/>
      <c r="R329" s="94">
        <v>1</v>
      </c>
      <c r="S329" s="15">
        <f t="shared" si="16"/>
        <v>1375000</v>
      </c>
      <c r="T329" s="15">
        <v>1375000</v>
      </c>
      <c r="U329" s="15">
        <f t="shared" si="17"/>
        <v>1540000.0000000002</v>
      </c>
      <c r="V329" s="15"/>
      <c r="W329" s="12" t="s">
        <v>854</v>
      </c>
      <c r="X329" s="44"/>
      <c r="Y329" s="96"/>
      <c r="Z329" s="57"/>
      <c r="AA329" s="20"/>
      <c r="AB329" s="20"/>
    </row>
    <row r="330" spans="1:28" s="2" customFormat="1" ht="85.5" customHeight="1">
      <c r="A330" s="1" t="s">
        <v>142</v>
      </c>
      <c r="B330" s="8" t="s">
        <v>65</v>
      </c>
      <c r="C330" s="1" t="s">
        <v>118</v>
      </c>
      <c r="D330" s="7" t="s">
        <v>205</v>
      </c>
      <c r="E330" s="7" t="s">
        <v>515</v>
      </c>
      <c r="F330" s="44"/>
      <c r="G330" s="8" t="s">
        <v>59</v>
      </c>
      <c r="H330" s="31">
        <v>1</v>
      </c>
      <c r="I330" s="8">
        <v>711000000</v>
      </c>
      <c r="J330" s="8" t="s">
        <v>354</v>
      </c>
      <c r="K330" s="8" t="s">
        <v>541</v>
      </c>
      <c r="L330" s="7" t="s">
        <v>176</v>
      </c>
      <c r="M330" s="12"/>
      <c r="N330" s="1" t="s">
        <v>561</v>
      </c>
      <c r="O330" s="1" t="s">
        <v>58</v>
      </c>
      <c r="P330" s="94"/>
      <c r="Q330" s="94"/>
      <c r="R330" s="94">
        <v>1</v>
      </c>
      <c r="S330" s="15">
        <f t="shared" si="16"/>
        <v>1087000</v>
      </c>
      <c r="T330" s="15">
        <v>1087000</v>
      </c>
      <c r="U330" s="15">
        <f t="shared" si="17"/>
        <v>1217440</v>
      </c>
      <c r="V330" s="15"/>
      <c r="W330" s="12" t="s">
        <v>854</v>
      </c>
      <c r="X330" s="44"/>
      <c r="Y330" s="96"/>
      <c r="Z330" s="57"/>
      <c r="AA330" s="20"/>
      <c r="AB330" s="20"/>
    </row>
    <row r="331" spans="1:28" s="2" customFormat="1" ht="85.5" customHeight="1">
      <c r="A331" s="1" t="s">
        <v>143</v>
      </c>
      <c r="B331" s="8" t="s">
        <v>65</v>
      </c>
      <c r="C331" s="1" t="s">
        <v>348</v>
      </c>
      <c r="D331" s="7" t="s">
        <v>514</v>
      </c>
      <c r="E331" s="7" t="s">
        <v>567</v>
      </c>
      <c r="F331" s="44"/>
      <c r="G331" s="8" t="s">
        <v>59</v>
      </c>
      <c r="H331" s="31">
        <v>1</v>
      </c>
      <c r="I331" s="8">
        <v>711000000</v>
      </c>
      <c r="J331" s="8" t="s">
        <v>354</v>
      </c>
      <c r="K331" s="8" t="s">
        <v>541</v>
      </c>
      <c r="L331" s="7" t="s">
        <v>176</v>
      </c>
      <c r="M331" s="12"/>
      <c r="N331" s="1" t="s">
        <v>561</v>
      </c>
      <c r="O331" s="1" t="s">
        <v>58</v>
      </c>
      <c r="P331" s="94"/>
      <c r="Q331" s="94"/>
      <c r="R331" s="94">
        <v>1</v>
      </c>
      <c r="S331" s="15">
        <f t="shared" si="16"/>
        <v>1397495.2857142854</v>
      </c>
      <c r="T331" s="15">
        <f>U331/1.12</f>
        <v>1397495.2857142854</v>
      </c>
      <c r="U331" s="15">
        <v>1565194.72</v>
      </c>
      <c r="V331" s="15"/>
      <c r="W331" s="12" t="s">
        <v>854</v>
      </c>
      <c r="X331" s="44"/>
      <c r="Y331" s="96"/>
      <c r="Z331" s="57"/>
      <c r="AA331" s="20"/>
      <c r="AB331" s="20"/>
    </row>
    <row r="332" spans="1:28" s="2" customFormat="1" ht="85.5" customHeight="1">
      <c r="A332" s="1" t="s">
        <v>144</v>
      </c>
      <c r="B332" s="8" t="s">
        <v>65</v>
      </c>
      <c r="C332" s="80" t="s">
        <v>120</v>
      </c>
      <c r="D332" s="7" t="s">
        <v>565</v>
      </c>
      <c r="E332" s="7" t="s">
        <v>565</v>
      </c>
      <c r="F332" s="7"/>
      <c r="G332" s="8" t="s">
        <v>59</v>
      </c>
      <c r="H332" s="93">
        <v>1</v>
      </c>
      <c r="I332" s="8">
        <v>711000000</v>
      </c>
      <c r="J332" s="8" t="s">
        <v>354</v>
      </c>
      <c r="K332" s="1" t="s">
        <v>541</v>
      </c>
      <c r="L332" s="7" t="s">
        <v>176</v>
      </c>
      <c r="M332" s="12"/>
      <c r="N332" s="1" t="s">
        <v>561</v>
      </c>
      <c r="O332" s="1" t="s">
        <v>560</v>
      </c>
      <c r="P332" s="94"/>
      <c r="Q332" s="94"/>
      <c r="R332" s="94">
        <v>1</v>
      </c>
      <c r="S332" s="15">
        <f t="shared" si="16"/>
        <v>1785714</v>
      </c>
      <c r="T332" s="15">
        <v>1785714</v>
      </c>
      <c r="U332" s="15">
        <f t="shared" si="17"/>
        <v>1999999.6800000002</v>
      </c>
      <c r="V332" s="15"/>
      <c r="W332" s="12" t="s">
        <v>854</v>
      </c>
      <c r="X332" s="44"/>
      <c r="Y332" s="96"/>
      <c r="Z332" s="57"/>
      <c r="AA332" s="20"/>
      <c r="AB332" s="20"/>
    </row>
    <row r="333" spans="1:28" s="2" customFormat="1" ht="85.5" customHeight="1">
      <c r="A333" s="1" t="s">
        <v>145</v>
      </c>
      <c r="B333" s="8" t="s">
        <v>65</v>
      </c>
      <c r="C333" s="80" t="s">
        <v>119</v>
      </c>
      <c r="D333" s="7" t="s">
        <v>566</v>
      </c>
      <c r="E333" s="7" t="s">
        <v>566</v>
      </c>
      <c r="F333" s="7"/>
      <c r="G333" s="8" t="s">
        <v>59</v>
      </c>
      <c r="H333" s="93">
        <v>1</v>
      </c>
      <c r="I333" s="8">
        <v>711000000</v>
      </c>
      <c r="J333" s="8" t="s">
        <v>354</v>
      </c>
      <c r="K333" s="1" t="s">
        <v>541</v>
      </c>
      <c r="L333" s="7" t="s">
        <v>176</v>
      </c>
      <c r="M333" s="12"/>
      <c r="N333" s="1" t="s">
        <v>561</v>
      </c>
      <c r="O333" s="1" t="s">
        <v>560</v>
      </c>
      <c r="P333" s="94"/>
      <c r="Q333" s="94"/>
      <c r="R333" s="94">
        <v>1</v>
      </c>
      <c r="S333" s="15">
        <f>T333</f>
        <v>2353571</v>
      </c>
      <c r="T333" s="15">
        <v>2353571</v>
      </c>
      <c r="U333" s="15">
        <f t="shared" si="17"/>
        <v>2635999.52</v>
      </c>
      <c r="V333" s="15"/>
      <c r="W333" s="12" t="s">
        <v>854</v>
      </c>
      <c r="X333" s="44"/>
      <c r="Y333" s="96"/>
      <c r="Z333" s="57"/>
      <c r="AA333" s="20"/>
      <c r="AB333" s="20"/>
    </row>
    <row r="334" spans="1:28" s="2" customFormat="1" ht="85.5" customHeight="1">
      <c r="A334" s="1" t="s">
        <v>146</v>
      </c>
      <c r="B334" s="8" t="s">
        <v>65</v>
      </c>
      <c r="C334" s="80" t="s">
        <v>120</v>
      </c>
      <c r="D334" s="7" t="s">
        <v>564</v>
      </c>
      <c r="E334" s="7" t="s">
        <v>564</v>
      </c>
      <c r="F334" s="7"/>
      <c r="G334" s="8" t="s">
        <v>59</v>
      </c>
      <c r="H334" s="93">
        <v>1</v>
      </c>
      <c r="I334" s="8">
        <v>711000000</v>
      </c>
      <c r="J334" s="8" t="s">
        <v>354</v>
      </c>
      <c r="K334" s="1" t="s">
        <v>541</v>
      </c>
      <c r="L334" s="7" t="s">
        <v>176</v>
      </c>
      <c r="M334" s="12"/>
      <c r="N334" s="1" t="s">
        <v>561</v>
      </c>
      <c r="O334" s="1" t="s">
        <v>560</v>
      </c>
      <c r="P334" s="94"/>
      <c r="Q334" s="94"/>
      <c r="R334" s="94">
        <v>1</v>
      </c>
      <c r="S334" s="15">
        <f>T334</f>
        <v>1785714</v>
      </c>
      <c r="T334" s="15">
        <v>1785714</v>
      </c>
      <c r="U334" s="15">
        <f t="shared" si="17"/>
        <v>1999999.6800000002</v>
      </c>
      <c r="V334" s="15"/>
      <c r="W334" s="12" t="s">
        <v>854</v>
      </c>
      <c r="X334" s="44"/>
      <c r="Y334" s="96"/>
      <c r="Z334" s="57"/>
      <c r="AA334" s="20"/>
      <c r="AB334" s="20"/>
    </row>
    <row r="335" spans="1:28" s="2" customFormat="1" ht="85.5" customHeight="1">
      <c r="A335" s="1" t="s">
        <v>147</v>
      </c>
      <c r="B335" s="8" t="s">
        <v>65</v>
      </c>
      <c r="C335" s="80" t="s">
        <v>120</v>
      </c>
      <c r="D335" s="7" t="s">
        <v>563</v>
      </c>
      <c r="E335" s="7" t="s">
        <v>563</v>
      </c>
      <c r="F335" s="7"/>
      <c r="G335" s="8" t="s">
        <v>59</v>
      </c>
      <c r="H335" s="93">
        <v>1</v>
      </c>
      <c r="I335" s="8">
        <v>711000000</v>
      </c>
      <c r="J335" s="8" t="s">
        <v>354</v>
      </c>
      <c r="K335" s="1" t="s">
        <v>541</v>
      </c>
      <c r="L335" s="7" t="s">
        <v>176</v>
      </c>
      <c r="M335" s="12"/>
      <c r="N335" s="1" t="s">
        <v>561</v>
      </c>
      <c r="O335" s="1" t="s">
        <v>560</v>
      </c>
      <c r="P335" s="94"/>
      <c r="Q335" s="94"/>
      <c r="R335" s="94">
        <v>1</v>
      </c>
      <c r="S335" s="15">
        <f t="shared" si="16"/>
        <v>1500000</v>
      </c>
      <c r="T335" s="15">
        <v>1500000</v>
      </c>
      <c r="U335" s="15">
        <f t="shared" si="17"/>
        <v>1680000.0000000002</v>
      </c>
      <c r="V335" s="15"/>
      <c r="W335" s="12" t="s">
        <v>854</v>
      </c>
      <c r="X335" s="44"/>
      <c r="Y335" s="96"/>
      <c r="Z335" s="57"/>
      <c r="AA335" s="20"/>
      <c r="AB335" s="20"/>
    </row>
    <row r="336" spans="1:28" s="2" customFormat="1" ht="85.5" customHeight="1">
      <c r="A336" s="1" t="s">
        <v>148</v>
      </c>
      <c r="B336" s="8" t="s">
        <v>65</v>
      </c>
      <c r="C336" s="80" t="s">
        <v>121</v>
      </c>
      <c r="D336" s="7" t="s">
        <v>662</v>
      </c>
      <c r="E336" s="7" t="s">
        <v>662</v>
      </c>
      <c r="F336" s="7"/>
      <c r="G336" s="8" t="s">
        <v>59</v>
      </c>
      <c r="H336" s="93">
        <v>1</v>
      </c>
      <c r="I336" s="8">
        <v>711000000</v>
      </c>
      <c r="J336" s="8" t="s">
        <v>354</v>
      </c>
      <c r="K336" s="1" t="s">
        <v>663</v>
      </c>
      <c r="L336" s="7" t="s">
        <v>176</v>
      </c>
      <c r="M336" s="12"/>
      <c r="N336" s="1" t="s">
        <v>664</v>
      </c>
      <c r="O336" s="1" t="s">
        <v>665</v>
      </c>
      <c r="P336" s="94"/>
      <c r="Q336" s="94"/>
      <c r="R336" s="94">
        <v>1</v>
      </c>
      <c r="S336" s="15">
        <v>41683196</v>
      </c>
      <c r="T336" s="15">
        <v>41683196</v>
      </c>
      <c r="U336" s="15">
        <f t="shared" si="17"/>
        <v>46685179.52</v>
      </c>
      <c r="V336" s="15"/>
      <c r="W336" s="12" t="s">
        <v>854</v>
      </c>
      <c r="X336" s="44"/>
      <c r="Y336" s="96"/>
      <c r="Z336" s="57"/>
      <c r="AA336" s="20"/>
      <c r="AB336" s="20"/>
    </row>
    <row r="337" spans="1:28" s="2" customFormat="1" ht="86.25" customHeight="1">
      <c r="A337" s="1" t="s">
        <v>149</v>
      </c>
      <c r="B337" s="8" t="s">
        <v>65</v>
      </c>
      <c r="C337" s="7" t="s">
        <v>352</v>
      </c>
      <c r="D337" s="7" t="s">
        <v>94</v>
      </c>
      <c r="E337" s="7" t="s">
        <v>94</v>
      </c>
      <c r="F337" s="7"/>
      <c r="G337" s="8" t="s">
        <v>59</v>
      </c>
      <c r="H337" s="93">
        <v>1</v>
      </c>
      <c r="I337" s="8">
        <v>711000000</v>
      </c>
      <c r="J337" s="8" t="s">
        <v>354</v>
      </c>
      <c r="K337" s="8" t="s">
        <v>784</v>
      </c>
      <c r="L337" s="7" t="s">
        <v>176</v>
      </c>
      <c r="M337" s="12"/>
      <c r="N337" s="1" t="s">
        <v>561</v>
      </c>
      <c r="O337" s="1" t="s">
        <v>560</v>
      </c>
      <c r="P337" s="94"/>
      <c r="Q337" s="94"/>
      <c r="R337" s="94">
        <v>1</v>
      </c>
      <c r="S337" s="15">
        <f t="shared" si="16"/>
        <v>2756000</v>
      </c>
      <c r="T337" s="15">
        <v>2756000</v>
      </c>
      <c r="U337" s="15">
        <f t="shared" si="17"/>
        <v>3086720.0000000005</v>
      </c>
      <c r="V337" s="15"/>
      <c r="W337" s="12" t="s">
        <v>854</v>
      </c>
      <c r="X337" s="44"/>
      <c r="Y337" s="96"/>
      <c r="Z337" s="57"/>
      <c r="AA337" s="20"/>
      <c r="AB337" s="20"/>
    </row>
    <row r="338" spans="1:28" s="2" customFormat="1" ht="64.5" customHeight="1">
      <c r="A338" s="1" t="s">
        <v>150</v>
      </c>
      <c r="B338" s="121" t="s">
        <v>761</v>
      </c>
      <c r="C338" s="122"/>
      <c r="D338" s="121" t="s">
        <v>822</v>
      </c>
      <c r="E338" s="122"/>
      <c r="F338" s="125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7"/>
      <c r="S338" s="15"/>
      <c r="T338" s="15"/>
      <c r="U338" s="15"/>
      <c r="V338" s="69"/>
      <c r="W338" s="12" t="s">
        <v>854</v>
      </c>
      <c r="X338" s="70" t="s">
        <v>855</v>
      </c>
      <c r="Y338" s="96"/>
      <c r="Z338" s="57"/>
      <c r="AA338" s="20"/>
      <c r="AB338" s="20"/>
    </row>
    <row r="339" spans="1:28" s="2" customFormat="1" ht="78.75">
      <c r="A339" s="1" t="s">
        <v>151</v>
      </c>
      <c r="B339" s="8" t="s">
        <v>65</v>
      </c>
      <c r="C339" s="1" t="s">
        <v>122</v>
      </c>
      <c r="D339" s="7" t="s">
        <v>206</v>
      </c>
      <c r="E339" s="7" t="s">
        <v>206</v>
      </c>
      <c r="F339" s="44"/>
      <c r="G339" s="8" t="s">
        <v>59</v>
      </c>
      <c r="H339" s="93">
        <v>1</v>
      </c>
      <c r="I339" s="8">
        <v>711000000</v>
      </c>
      <c r="J339" s="8" t="s">
        <v>354</v>
      </c>
      <c r="K339" s="8" t="s">
        <v>556</v>
      </c>
      <c r="L339" s="7" t="s">
        <v>176</v>
      </c>
      <c r="M339" s="12"/>
      <c r="N339" s="1" t="s">
        <v>561</v>
      </c>
      <c r="O339" s="1" t="s">
        <v>58</v>
      </c>
      <c r="P339" s="94"/>
      <c r="Q339" s="94"/>
      <c r="R339" s="94">
        <v>1</v>
      </c>
      <c r="S339" s="15">
        <f t="shared" si="16"/>
        <v>2205571</v>
      </c>
      <c r="T339" s="15">
        <v>2205571</v>
      </c>
      <c r="U339" s="15">
        <f t="shared" si="17"/>
        <v>2470239.52</v>
      </c>
      <c r="V339" s="15"/>
      <c r="W339" s="12" t="s">
        <v>854</v>
      </c>
      <c r="X339" s="44"/>
      <c r="Y339" s="96"/>
      <c r="Z339" s="57"/>
      <c r="AA339" s="20"/>
      <c r="AB339" s="20"/>
    </row>
    <row r="340" spans="1:28" s="2" customFormat="1" ht="236.25">
      <c r="A340" s="1" t="s">
        <v>152</v>
      </c>
      <c r="B340" s="8" t="s">
        <v>65</v>
      </c>
      <c r="C340" s="1" t="s">
        <v>66</v>
      </c>
      <c r="D340" s="7" t="s">
        <v>657</v>
      </c>
      <c r="E340" s="7" t="s">
        <v>657</v>
      </c>
      <c r="F340" s="44"/>
      <c r="G340" s="8" t="s">
        <v>59</v>
      </c>
      <c r="H340" s="93">
        <v>1</v>
      </c>
      <c r="I340" s="8">
        <v>711000000</v>
      </c>
      <c r="J340" s="8" t="s">
        <v>354</v>
      </c>
      <c r="K340" s="1" t="s">
        <v>556</v>
      </c>
      <c r="L340" s="7" t="s">
        <v>176</v>
      </c>
      <c r="M340" s="12"/>
      <c r="N340" s="1" t="s">
        <v>561</v>
      </c>
      <c r="O340" s="1" t="s">
        <v>58</v>
      </c>
      <c r="P340" s="94"/>
      <c r="Q340" s="94"/>
      <c r="R340" s="94">
        <v>1</v>
      </c>
      <c r="S340" s="15">
        <f t="shared" si="16"/>
        <v>1576200</v>
      </c>
      <c r="T340" s="15">
        <v>1576200</v>
      </c>
      <c r="U340" s="15">
        <f t="shared" si="17"/>
        <v>1765344.0000000002</v>
      </c>
      <c r="V340" s="15"/>
      <c r="W340" s="24" t="s">
        <v>857</v>
      </c>
      <c r="X340" s="44"/>
      <c r="Y340" s="96"/>
      <c r="Z340" s="57"/>
      <c r="AA340" s="20"/>
      <c r="AB340" s="20"/>
    </row>
    <row r="341" spans="1:28" s="2" customFormat="1" ht="140.25" customHeight="1">
      <c r="A341" s="1" t="s">
        <v>153</v>
      </c>
      <c r="B341" s="8" t="s">
        <v>65</v>
      </c>
      <c r="C341" s="1" t="s">
        <v>131</v>
      </c>
      <c r="D341" s="7" t="s">
        <v>208</v>
      </c>
      <c r="E341" s="7" t="s">
        <v>477</v>
      </c>
      <c r="F341" s="44"/>
      <c r="G341" s="8" t="s">
        <v>59</v>
      </c>
      <c r="H341" s="93">
        <v>1</v>
      </c>
      <c r="I341" s="8">
        <v>711000000</v>
      </c>
      <c r="J341" s="8" t="s">
        <v>354</v>
      </c>
      <c r="K341" s="1" t="s">
        <v>556</v>
      </c>
      <c r="L341" s="7" t="s">
        <v>176</v>
      </c>
      <c r="M341" s="12"/>
      <c r="N341" s="1" t="s">
        <v>561</v>
      </c>
      <c r="O341" s="1" t="s">
        <v>586</v>
      </c>
      <c r="P341" s="94"/>
      <c r="Q341" s="94"/>
      <c r="R341" s="94">
        <v>1</v>
      </c>
      <c r="S341" s="15">
        <f t="shared" si="16"/>
        <v>2142857</v>
      </c>
      <c r="T341" s="15">
        <v>2142857</v>
      </c>
      <c r="U341" s="15">
        <f t="shared" si="17"/>
        <v>2399999.8400000003</v>
      </c>
      <c r="V341" s="15"/>
      <c r="W341" s="12" t="s">
        <v>854</v>
      </c>
      <c r="X341" s="44"/>
      <c r="Y341" s="96"/>
      <c r="Z341" s="57"/>
      <c r="AA341" s="20"/>
      <c r="AB341" s="20"/>
    </row>
    <row r="342" spans="1:28" s="2" customFormat="1" ht="122.25" customHeight="1">
      <c r="A342" s="1" t="s">
        <v>154</v>
      </c>
      <c r="B342" s="8" t="s">
        <v>65</v>
      </c>
      <c r="C342" s="1" t="s">
        <v>132</v>
      </c>
      <c r="D342" s="7" t="s">
        <v>98</v>
      </c>
      <c r="E342" s="7" t="s">
        <v>98</v>
      </c>
      <c r="F342" s="44"/>
      <c r="G342" s="8" t="s">
        <v>59</v>
      </c>
      <c r="H342" s="93">
        <v>1</v>
      </c>
      <c r="I342" s="8">
        <v>711000000</v>
      </c>
      <c r="J342" s="8" t="s">
        <v>354</v>
      </c>
      <c r="K342" s="1" t="s">
        <v>812</v>
      </c>
      <c r="L342" s="7" t="s">
        <v>176</v>
      </c>
      <c r="M342" s="12"/>
      <c r="N342" s="1" t="s">
        <v>561</v>
      </c>
      <c r="O342" s="1" t="s">
        <v>586</v>
      </c>
      <c r="P342" s="94"/>
      <c r="Q342" s="94"/>
      <c r="R342" s="94">
        <v>1</v>
      </c>
      <c r="S342" s="15">
        <f t="shared" si="16"/>
        <v>446429</v>
      </c>
      <c r="T342" s="15">
        <v>446429</v>
      </c>
      <c r="U342" s="15">
        <f t="shared" si="17"/>
        <v>500000.48000000004</v>
      </c>
      <c r="V342" s="15"/>
      <c r="W342" s="12" t="s">
        <v>854</v>
      </c>
      <c r="X342" s="44"/>
      <c r="Y342" s="96"/>
      <c r="Z342" s="57"/>
      <c r="AA342" s="20"/>
      <c r="AB342" s="20"/>
    </row>
    <row r="343" spans="1:28" s="2" customFormat="1" ht="154.5" customHeight="1">
      <c r="A343" s="1" t="s">
        <v>155</v>
      </c>
      <c r="B343" s="8" t="s">
        <v>65</v>
      </c>
      <c r="C343" s="1" t="s">
        <v>347</v>
      </c>
      <c r="D343" s="7" t="s">
        <v>209</v>
      </c>
      <c r="E343" s="7" t="s">
        <v>478</v>
      </c>
      <c r="F343" s="44"/>
      <c r="G343" s="8" t="s">
        <v>59</v>
      </c>
      <c r="H343" s="93">
        <v>1</v>
      </c>
      <c r="I343" s="8">
        <v>711000000</v>
      </c>
      <c r="J343" s="8" t="s">
        <v>354</v>
      </c>
      <c r="K343" s="8" t="s">
        <v>556</v>
      </c>
      <c r="L343" s="7" t="s">
        <v>176</v>
      </c>
      <c r="M343" s="12"/>
      <c r="N343" s="1" t="s">
        <v>561</v>
      </c>
      <c r="O343" s="1" t="s">
        <v>586</v>
      </c>
      <c r="P343" s="94"/>
      <c r="Q343" s="94"/>
      <c r="R343" s="94">
        <v>1</v>
      </c>
      <c r="S343" s="15">
        <f t="shared" si="16"/>
        <v>89286</v>
      </c>
      <c r="T343" s="15">
        <v>89286</v>
      </c>
      <c r="U343" s="15">
        <f t="shared" si="17"/>
        <v>100000.32</v>
      </c>
      <c r="V343" s="15"/>
      <c r="W343" s="12" t="s">
        <v>854</v>
      </c>
      <c r="X343" s="44"/>
      <c r="Y343" s="96"/>
      <c r="Z343" s="57"/>
      <c r="AA343" s="20"/>
      <c r="AB343" s="20"/>
    </row>
    <row r="344" spans="1:28" s="2" customFormat="1" ht="126.75" customHeight="1">
      <c r="A344" s="1" t="s">
        <v>156</v>
      </c>
      <c r="B344" s="8" t="s">
        <v>65</v>
      </c>
      <c r="C344" s="1" t="s">
        <v>347</v>
      </c>
      <c r="D344" s="7" t="s">
        <v>210</v>
      </c>
      <c r="E344" s="7" t="s">
        <v>210</v>
      </c>
      <c r="F344" s="44"/>
      <c r="G344" s="8" t="s">
        <v>59</v>
      </c>
      <c r="H344" s="93">
        <v>1</v>
      </c>
      <c r="I344" s="8">
        <v>711000000</v>
      </c>
      <c r="J344" s="8" t="s">
        <v>354</v>
      </c>
      <c r="K344" s="1" t="s">
        <v>812</v>
      </c>
      <c r="L344" s="7" t="s">
        <v>176</v>
      </c>
      <c r="M344" s="12"/>
      <c r="N344" s="1" t="s">
        <v>561</v>
      </c>
      <c r="O344" s="1" t="s">
        <v>586</v>
      </c>
      <c r="P344" s="94"/>
      <c r="Q344" s="94"/>
      <c r="R344" s="94">
        <v>1</v>
      </c>
      <c r="S344" s="15">
        <f t="shared" si="16"/>
        <v>312500</v>
      </c>
      <c r="T344" s="15">
        <v>312500</v>
      </c>
      <c r="U344" s="15">
        <f t="shared" si="17"/>
        <v>350000.00000000006</v>
      </c>
      <c r="V344" s="15"/>
      <c r="W344" s="12" t="s">
        <v>854</v>
      </c>
      <c r="X344" s="44"/>
      <c r="Y344" s="96"/>
      <c r="Z344" s="57"/>
      <c r="AA344" s="20"/>
      <c r="AB344" s="20"/>
    </row>
    <row r="345" spans="1:28" s="2" customFormat="1" ht="249.75" customHeight="1">
      <c r="A345" s="1" t="s">
        <v>157</v>
      </c>
      <c r="B345" s="8" t="s">
        <v>65</v>
      </c>
      <c r="C345" s="1" t="s">
        <v>66</v>
      </c>
      <c r="D345" s="7" t="s">
        <v>898</v>
      </c>
      <c r="E345" s="7" t="s">
        <v>898</v>
      </c>
      <c r="F345" s="44"/>
      <c r="G345" s="8" t="s">
        <v>59</v>
      </c>
      <c r="H345" s="93">
        <v>1</v>
      </c>
      <c r="I345" s="8">
        <v>711000000</v>
      </c>
      <c r="J345" s="8" t="s">
        <v>354</v>
      </c>
      <c r="K345" s="8" t="s">
        <v>782</v>
      </c>
      <c r="L345" s="7" t="s">
        <v>176</v>
      </c>
      <c r="M345" s="12"/>
      <c r="N345" s="1" t="s">
        <v>561</v>
      </c>
      <c r="O345" s="1" t="s">
        <v>560</v>
      </c>
      <c r="P345" s="94"/>
      <c r="Q345" s="94"/>
      <c r="R345" s="94">
        <v>1</v>
      </c>
      <c r="S345" s="15">
        <v>990000</v>
      </c>
      <c r="T345" s="15">
        <v>990000</v>
      </c>
      <c r="U345" s="15">
        <f t="shared" si="17"/>
        <v>1108800</v>
      </c>
      <c r="V345" s="15"/>
      <c r="W345" s="24" t="s">
        <v>857</v>
      </c>
      <c r="X345" s="44"/>
      <c r="Y345" s="96"/>
      <c r="Z345" s="57"/>
      <c r="AA345" s="20"/>
      <c r="AB345" s="20"/>
    </row>
    <row r="346" spans="1:28" s="2" customFormat="1" ht="86.25" customHeight="1">
      <c r="A346" s="1" t="s">
        <v>158</v>
      </c>
      <c r="B346" s="8" t="s">
        <v>65</v>
      </c>
      <c r="C346" s="1" t="s">
        <v>344</v>
      </c>
      <c r="D346" s="94" t="s">
        <v>211</v>
      </c>
      <c r="E346" s="94" t="s">
        <v>211</v>
      </c>
      <c r="F346" s="44"/>
      <c r="G346" s="8" t="s">
        <v>59</v>
      </c>
      <c r="H346" s="93">
        <v>1</v>
      </c>
      <c r="I346" s="8">
        <v>711000000</v>
      </c>
      <c r="J346" s="8" t="s">
        <v>354</v>
      </c>
      <c r="K346" s="8" t="s">
        <v>812</v>
      </c>
      <c r="L346" s="7" t="s">
        <v>176</v>
      </c>
      <c r="M346" s="12"/>
      <c r="N346" s="1" t="s">
        <v>561</v>
      </c>
      <c r="O346" s="1" t="s">
        <v>58</v>
      </c>
      <c r="P346" s="94"/>
      <c r="Q346" s="94"/>
      <c r="R346" s="94">
        <v>1</v>
      </c>
      <c r="S346" s="15">
        <f t="shared" si="16"/>
        <v>180000</v>
      </c>
      <c r="T346" s="15">
        <v>180000</v>
      </c>
      <c r="U346" s="15">
        <f t="shared" si="17"/>
        <v>201600.00000000003</v>
      </c>
      <c r="V346" s="15"/>
      <c r="W346" s="12" t="s">
        <v>854</v>
      </c>
      <c r="X346" s="44"/>
      <c r="Y346" s="96"/>
      <c r="Z346" s="57"/>
      <c r="AA346" s="20"/>
      <c r="AB346" s="20"/>
    </row>
    <row r="347" spans="1:28" s="2" customFormat="1" ht="85.5" customHeight="1">
      <c r="A347" s="1" t="s">
        <v>159</v>
      </c>
      <c r="B347" s="8" t="s">
        <v>65</v>
      </c>
      <c r="C347" s="1" t="s">
        <v>67</v>
      </c>
      <c r="D347" s="7" t="s">
        <v>99</v>
      </c>
      <c r="E347" s="7" t="s">
        <v>99</v>
      </c>
      <c r="F347" s="44"/>
      <c r="G347" s="8" t="s">
        <v>59</v>
      </c>
      <c r="H347" s="93">
        <v>1</v>
      </c>
      <c r="I347" s="8">
        <v>711000000</v>
      </c>
      <c r="J347" s="8" t="s">
        <v>354</v>
      </c>
      <c r="K347" s="8" t="s">
        <v>782</v>
      </c>
      <c r="L347" s="7" t="s">
        <v>176</v>
      </c>
      <c r="M347" s="12"/>
      <c r="N347" s="1" t="s">
        <v>561</v>
      </c>
      <c r="O347" s="1" t="s">
        <v>586</v>
      </c>
      <c r="P347" s="94"/>
      <c r="Q347" s="94"/>
      <c r="R347" s="94">
        <v>1</v>
      </c>
      <c r="S347" s="15">
        <f t="shared" si="16"/>
        <v>54000</v>
      </c>
      <c r="T347" s="15">
        <v>54000</v>
      </c>
      <c r="U347" s="15">
        <f t="shared" si="17"/>
        <v>60480.00000000001</v>
      </c>
      <c r="V347" s="15"/>
      <c r="W347" s="12" t="s">
        <v>854</v>
      </c>
      <c r="X347" s="44"/>
      <c r="Y347" s="96"/>
      <c r="Z347" s="57"/>
      <c r="AA347" s="20"/>
      <c r="AB347" s="20"/>
    </row>
    <row r="348" spans="1:28" s="2" customFormat="1" ht="47.25">
      <c r="A348" s="1" t="s">
        <v>160</v>
      </c>
      <c r="B348" s="8" t="s">
        <v>65</v>
      </c>
      <c r="C348" s="1" t="s">
        <v>67</v>
      </c>
      <c r="D348" s="7" t="s">
        <v>100</v>
      </c>
      <c r="E348" s="7" t="s">
        <v>100</v>
      </c>
      <c r="F348" s="44"/>
      <c r="G348" s="8" t="s">
        <v>59</v>
      </c>
      <c r="H348" s="93">
        <v>1</v>
      </c>
      <c r="I348" s="8">
        <v>711000000</v>
      </c>
      <c r="J348" s="8" t="s">
        <v>354</v>
      </c>
      <c r="K348" s="8" t="s">
        <v>782</v>
      </c>
      <c r="L348" s="7" t="s">
        <v>176</v>
      </c>
      <c r="M348" s="12"/>
      <c r="N348" s="8" t="s">
        <v>556</v>
      </c>
      <c r="O348" s="1" t="s">
        <v>586</v>
      </c>
      <c r="P348" s="94"/>
      <c r="Q348" s="94"/>
      <c r="R348" s="94">
        <v>1</v>
      </c>
      <c r="S348" s="15">
        <f t="shared" si="16"/>
        <v>3000</v>
      </c>
      <c r="T348" s="15">
        <v>3000</v>
      </c>
      <c r="U348" s="15">
        <f t="shared" si="17"/>
        <v>3360.0000000000005</v>
      </c>
      <c r="V348" s="15"/>
      <c r="W348" s="12" t="s">
        <v>854</v>
      </c>
      <c r="X348" s="44"/>
      <c r="Y348" s="96"/>
      <c r="Z348" s="57"/>
      <c r="AA348" s="20"/>
      <c r="AB348" s="20"/>
    </row>
    <row r="349" spans="1:28" s="2" customFormat="1" ht="236.25">
      <c r="A349" s="1" t="s">
        <v>161</v>
      </c>
      <c r="B349" s="8" t="s">
        <v>65</v>
      </c>
      <c r="C349" s="1" t="s">
        <v>66</v>
      </c>
      <c r="D349" s="7" t="s">
        <v>212</v>
      </c>
      <c r="E349" s="7" t="s">
        <v>212</v>
      </c>
      <c r="F349" s="44"/>
      <c r="G349" s="8" t="s">
        <v>59</v>
      </c>
      <c r="H349" s="93">
        <v>1</v>
      </c>
      <c r="I349" s="8">
        <v>711000000</v>
      </c>
      <c r="J349" s="8" t="s">
        <v>354</v>
      </c>
      <c r="K349" s="8" t="s">
        <v>359</v>
      </c>
      <c r="L349" s="7" t="s">
        <v>176</v>
      </c>
      <c r="M349" s="12"/>
      <c r="N349" s="1" t="s">
        <v>359</v>
      </c>
      <c r="O349" s="1" t="s">
        <v>560</v>
      </c>
      <c r="P349" s="94"/>
      <c r="Q349" s="94"/>
      <c r="R349" s="94">
        <v>1</v>
      </c>
      <c r="S349" s="15">
        <f t="shared" si="16"/>
        <v>317000</v>
      </c>
      <c r="T349" s="15">
        <v>317000</v>
      </c>
      <c r="U349" s="15">
        <f t="shared" si="17"/>
        <v>355040.00000000006</v>
      </c>
      <c r="V349" s="15"/>
      <c r="W349" s="24" t="s">
        <v>857</v>
      </c>
      <c r="X349" s="44"/>
      <c r="Y349" s="96"/>
      <c r="Z349" s="57"/>
      <c r="AA349" s="20"/>
      <c r="AB349" s="20"/>
    </row>
    <row r="350" spans="1:28" s="2" customFormat="1" ht="47.25">
      <c r="A350" s="1" t="s">
        <v>162</v>
      </c>
      <c r="B350" s="8" t="s">
        <v>65</v>
      </c>
      <c r="C350" s="1" t="s">
        <v>347</v>
      </c>
      <c r="D350" s="7" t="s">
        <v>213</v>
      </c>
      <c r="E350" s="7" t="s">
        <v>213</v>
      </c>
      <c r="F350" s="44"/>
      <c r="G350" s="8" t="s">
        <v>59</v>
      </c>
      <c r="H350" s="93">
        <v>1</v>
      </c>
      <c r="I350" s="8">
        <v>711000000</v>
      </c>
      <c r="J350" s="8" t="s">
        <v>354</v>
      </c>
      <c r="K350" s="8" t="s">
        <v>558</v>
      </c>
      <c r="L350" s="7" t="s">
        <v>176</v>
      </c>
      <c r="M350" s="12"/>
      <c r="N350" s="8" t="s">
        <v>558</v>
      </c>
      <c r="O350" s="1" t="s">
        <v>379</v>
      </c>
      <c r="P350" s="94"/>
      <c r="Q350" s="94"/>
      <c r="R350" s="94">
        <v>1</v>
      </c>
      <c r="S350" s="15">
        <f t="shared" si="16"/>
        <v>207000</v>
      </c>
      <c r="T350" s="15">
        <v>207000</v>
      </c>
      <c r="U350" s="15">
        <f t="shared" si="17"/>
        <v>231840.00000000003</v>
      </c>
      <c r="V350" s="15"/>
      <c r="W350" s="12" t="s">
        <v>854</v>
      </c>
      <c r="X350" s="44"/>
      <c r="Y350" s="96"/>
      <c r="Z350" s="57"/>
      <c r="AA350" s="20"/>
      <c r="AB350" s="20"/>
    </row>
    <row r="351" spans="1:28" s="2" customFormat="1" ht="78.75">
      <c r="A351" s="1" t="s">
        <v>163</v>
      </c>
      <c r="B351" s="8" t="s">
        <v>65</v>
      </c>
      <c r="C351" s="1" t="s">
        <v>335</v>
      </c>
      <c r="D351" s="7" t="s">
        <v>214</v>
      </c>
      <c r="E351" s="7" t="s">
        <v>214</v>
      </c>
      <c r="F351" s="44"/>
      <c r="G351" s="8" t="s">
        <v>59</v>
      </c>
      <c r="H351" s="93">
        <v>1</v>
      </c>
      <c r="I351" s="8">
        <v>711000000</v>
      </c>
      <c r="J351" s="8" t="s">
        <v>354</v>
      </c>
      <c r="K351" s="8" t="s">
        <v>556</v>
      </c>
      <c r="L351" s="7" t="s">
        <v>176</v>
      </c>
      <c r="M351" s="12"/>
      <c r="N351" s="1" t="s">
        <v>561</v>
      </c>
      <c r="O351" s="1" t="s">
        <v>560</v>
      </c>
      <c r="P351" s="94"/>
      <c r="Q351" s="94"/>
      <c r="R351" s="94">
        <v>1</v>
      </c>
      <c r="S351" s="15">
        <f t="shared" si="16"/>
        <v>134000</v>
      </c>
      <c r="T351" s="15">
        <v>134000</v>
      </c>
      <c r="U351" s="15">
        <f t="shared" si="17"/>
        <v>150080</v>
      </c>
      <c r="V351" s="15"/>
      <c r="W351" s="12" t="s">
        <v>854</v>
      </c>
      <c r="X351" s="44"/>
      <c r="Y351" s="96"/>
      <c r="Z351" s="57"/>
      <c r="AA351" s="20"/>
      <c r="AB351" s="20"/>
    </row>
    <row r="352" spans="1:28" s="2" customFormat="1" ht="63">
      <c r="A352" s="1" t="s">
        <v>164</v>
      </c>
      <c r="B352" s="8" t="s">
        <v>65</v>
      </c>
      <c r="C352" s="1" t="s">
        <v>135</v>
      </c>
      <c r="D352" s="7" t="s">
        <v>103</v>
      </c>
      <c r="E352" s="7" t="s">
        <v>370</v>
      </c>
      <c r="F352" s="44"/>
      <c r="G352" s="8" t="s">
        <v>59</v>
      </c>
      <c r="H352" s="93">
        <v>1</v>
      </c>
      <c r="I352" s="8">
        <v>711000000</v>
      </c>
      <c r="J352" s="8" t="s">
        <v>354</v>
      </c>
      <c r="K352" s="8" t="s">
        <v>782</v>
      </c>
      <c r="L352" s="7" t="s">
        <v>176</v>
      </c>
      <c r="M352" s="12"/>
      <c r="N352" s="101" t="s">
        <v>736</v>
      </c>
      <c r="O352" s="1" t="s">
        <v>58</v>
      </c>
      <c r="P352" s="94"/>
      <c r="Q352" s="94"/>
      <c r="R352" s="94">
        <v>1</v>
      </c>
      <c r="S352" s="15">
        <f>475000-125000</f>
        <v>350000</v>
      </c>
      <c r="T352" s="15">
        <f>475000-125000</f>
        <v>350000</v>
      </c>
      <c r="U352" s="15">
        <v>392000</v>
      </c>
      <c r="V352" s="15"/>
      <c r="W352" s="12" t="s">
        <v>854</v>
      </c>
      <c r="X352" s="44"/>
      <c r="Y352" s="96"/>
      <c r="Z352" s="57"/>
      <c r="AA352" s="49"/>
      <c r="AB352" s="20"/>
    </row>
    <row r="353" spans="1:28" s="2" customFormat="1" ht="86.25" customHeight="1">
      <c r="A353" s="1" t="s">
        <v>165</v>
      </c>
      <c r="B353" s="8" t="s">
        <v>65</v>
      </c>
      <c r="C353" s="1" t="s">
        <v>134</v>
      </c>
      <c r="D353" s="7" t="s">
        <v>102</v>
      </c>
      <c r="E353" s="7" t="s">
        <v>371</v>
      </c>
      <c r="F353" s="44"/>
      <c r="G353" s="8" t="s">
        <v>59</v>
      </c>
      <c r="H353" s="93">
        <v>1</v>
      </c>
      <c r="I353" s="8">
        <v>711000000</v>
      </c>
      <c r="J353" s="8" t="s">
        <v>354</v>
      </c>
      <c r="K353" s="8" t="s">
        <v>782</v>
      </c>
      <c r="L353" s="7" t="s">
        <v>176</v>
      </c>
      <c r="M353" s="12"/>
      <c r="N353" s="101" t="s">
        <v>736</v>
      </c>
      <c r="O353" s="1" t="s">
        <v>58</v>
      </c>
      <c r="P353" s="94"/>
      <c r="Q353" s="94"/>
      <c r="R353" s="94">
        <v>1</v>
      </c>
      <c r="S353" s="15">
        <v>104339</v>
      </c>
      <c r="T353" s="15">
        <v>104339</v>
      </c>
      <c r="U353" s="15">
        <f>T353*1.12</f>
        <v>116859.68000000001</v>
      </c>
      <c r="V353" s="15"/>
      <c r="W353" s="12" t="s">
        <v>854</v>
      </c>
      <c r="X353" s="44"/>
      <c r="Y353" s="96"/>
      <c r="Z353" s="57"/>
      <c r="AA353" s="20"/>
      <c r="AB353" s="20"/>
    </row>
    <row r="354" spans="1:28" s="2" customFormat="1" ht="86.25" customHeight="1">
      <c r="A354" s="1" t="s">
        <v>166</v>
      </c>
      <c r="B354" s="8" t="s">
        <v>65</v>
      </c>
      <c r="C354" s="1" t="s">
        <v>135</v>
      </c>
      <c r="D354" s="7" t="s">
        <v>216</v>
      </c>
      <c r="E354" s="7" t="s">
        <v>372</v>
      </c>
      <c r="F354" s="44"/>
      <c r="G354" s="8" t="s">
        <v>59</v>
      </c>
      <c r="H354" s="93">
        <v>1</v>
      </c>
      <c r="I354" s="8">
        <v>711000000</v>
      </c>
      <c r="J354" s="8" t="s">
        <v>354</v>
      </c>
      <c r="K354" s="8" t="s">
        <v>541</v>
      </c>
      <c r="L354" s="7" t="s">
        <v>176</v>
      </c>
      <c r="M354" s="12"/>
      <c r="N354" s="1" t="s">
        <v>561</v>
      </c>
      <c r="O354" s="1" t="s">
        <v>58</v>
      </c>
      <c r="P354" s="94"/>
      <c r="Q354" s="94"/>
      <c r="R354" s="94">
        <v>1</v>
      </c>
      <c r="S354" s="15">
        <f aca="true" t="shared" si="18" ref="S354:S362">T354</f>
        <v>2600000</v>
      </c>
      <c r="T354" s="15">
        <v>2600000</v>
      </c>
      <c r="U354" s="15">
        <f t="shared" si="17"/>
        <v>2912000.0000000005</v>
      </c>
      <c r="V354" s="15"/>
      <c r="W354" s="12" t="s">
        <v>854</v>
      </c>
      <c r="X354" s="44"/>
      <c r="Y354" s="96"/>
      <c r="Z354" s="57"/>
      <c r="AA354" s="20"/>
      <c r="AB354" s="20"/>
    </row>
    <row r="355" spans="1:28" s="2" customFormat="1" ht="84" customHeight="1">
      <c r="A355" s="1" t="s">
        <v>167</v>
      </c>
      <c r="B355" s="8" t="s">
        <v>65</v>
      </c>
      <c r="C355" s="1" t="s">
        <v>136</v>
      </c>
      <c r="D355" s="7" t="s">
        <v>684</v>
      </c>
      <c r="E355" s="7" t="s">
        <v>684</v>
      </c>
      <c r="F355" s="44"/>
      <c r="G355" s="8" t="s">
        <v>59</v>
      </c>
      <c r="H355" s="93">
        <v>1</v>
      </c>
      <c r="I355" s="8">
        <v>711000000</v>
      </c>
      <c r="J355" s="8" t="s">
        <v>354</v>
      </c>
      <c r="K355" s="8" t="s">
        <v>541</v>
      </c>
      <c r="L355" s="7" t="s">
        <v>176</v>
      </c>
      <c r="M355" s="12"/>
      <c r="N355" s="1" t="s">
        <v>561</v>
      </c>
      <c r="O355" s="1" t="s">
        <v>58</v>
      </c>
      <c r="P355" s="94"/>
      <c r="Q355" s="94"/>
      <c r="R355" s="94">
        <v>1</v>
      </c>
      <c r="S355" s="15">
        <f t="shared" si="18"/>
        <v>2889000</v>
      </c>
      <c r="T355" s="15">
        <v>2889000</v>
      </c>
      <c r="U355" s="15">
        <f t="shared" si="17"/>
        <v>3235680.0000000005</v>
      </c>
      <c r="V355" s="15"/>
      <c r="W355" s="12" t="s">
        <v>854</v>
      </c>
      <c r="X355" s="44"/>
      <c r="Y355" s="96"/>
      <c r="Z355" s="57"/>
      <c r="AA355" s="20"/>
      <c r="AB355" s="20"/>
    </row>
    <row r="356" spans="1:28" s="2" customFormat="1" ht="86.25" customHeight="1">
      <c r="A356" s="1" t="s">
        <v>168</v>
      </c>
      <c r="B356" s="8" t="s">
        <v>65</v>
      </c>
      <c r="C356" s="1" t="s">
        <v>137</v>
      </c>
      <c r="D356" s="7" t="s">
        <v>217</v>
      </c>
      <c r="E356" s="7" t="s">
        <v>217</v>
      </c>
      <c r="F356" s="44"/>
      <c r="G356" s="8" t="s">
        <v>59</v>
      </c>
      <c r="H356" s="93">
        <v>1</v>
      </c>
      <c r="I356" s="8">
        <v>711000000</v>
      </c>
      <c r="J356" s="8" t="s">
        <v>354</v>
      </c>
      <c r="K356" s="8" t="s">
        <v>541</v>
      </c>
      <c r="L356" s="7" t="s">
        <v>176</v>
      </c>
      <c r="M356" s="12"/>
      <c r="N356" s="1" t="s">
        <v>561</v>
      </c>
      <c r="O356" s="1" t="s">
        <v>58</v>
      </c>
      <c r="P356" s="94"/>
      <c r="Q356" s="94"/>
      <c r="R356" s="94">
        <v>1</v>
      </c>
      <c r="S356" s="15">
        <f t="shared" si="18"/>
        <v>2582000</v>
      </c>
      <c r="T356" s="15">
        <v>2582000</v>
      </c>
      <c r="U356" s="15">
        <f t="shared" si="17"/>
        <v>2891840.0000000005</v>
      </c>
      <c r="V356" s="15"/>
      <c r="W356" s="12" t="s">
        <v>854</v>
      </c>
      <c r="X356" s="44"/>
      <c r="Y356" s="96"/>
      <c r="Z356" s="57"/>
      <c r="AA356" s="20"/>
      <c r="AB356" s="20"/>
    </row>
    <row r="357" spans="1:28" s="2" customFormat="1" ht="78.75">
      <c r="A357" s="1" t="s">
        <v>169</v>
      </c>
      <c r="B357" s="8" t="s">
        <v>65</v>
      </c>
      <c r="C357" s="80" t="s">
        <v>115</v>
      </c>
      <c r="D357" s="7" t="s">
        <v>92</v>
      </c>
      <c r="E357" s="80" t="s">
        <v>479</v>
      </c>
      <c r="F357" s="7"/>
      <c r="G357" s="8" t="s">
        <v>59</v>
      </c>
      <c r="H357" s="93">
        <v>1</v>
      </c>
      <c r="I357" s="8">
        <v>711000000</v>
      </c>
      <c r="J357" s="8" t="s">
        <v>354</v>
      </c>
      <c r="K357" s="8" t="s">
        <v>583</v>
      </c>
      <c r="L357" s="8" t="s">
        <v>176</v>
      </c>
      <c r="M357" s="12"/>
      <c r="N357" s="1" t="s">
        <v>561</v>
      </c>
      <c r="O357" s="12" t="s">
        <v>58</v>
      </c>
      <c r="P357" s="94"/>
      <c r="Q357" s="94"/>
      <c r="R357" s="94">
        <v>1</v>
      </c>
      <c r="S357" s="15">
        <v>15000000</v>
      </c>
      <c r="T357" s="15">
        <v>15000000</v>
      </c>
      <c r="U357" s="15">
        <f t="shared" si="17"/>
        <v>16800000</v>
      </c>
      <c r="V357" s="15"/>
      <c r="W357" s="12" t="s">
        <v>854</v>
      </c>
      <c r="X357" s="44"/>
      <c r="Y357" s="96"/>
      <c r="Z357" s="57"/>
      <c r="AA357" s="20"/>
      <c r="AB357" s="20"/>
    </row>
    <row r="358" spans="1:28" s="2" customFormat="1" ht="78.75">
      <c r="A358" s="1" t="s">
        <v>247</v>
      </c>
      <c r="B358" s="8" t="s">
        <v>65</v>
      </c>
      <c r="C358" s="80" t="s">
        <v>104</v>
      </c>
      <c r="D358" s="97" t="s">
        <v>87</v>
      </c>
      <c r="E358" s="7" t="s">
        <v>87</v>
      </c>
      <c r="F358" s="94"/>
      <c r="G358" s="8" t="s">
        <v>59</v>
      </c>
      <c r="H358" s="93">
        <v>1</v>
      </c>
      <c r="I358" s="8">
        <v>711000000</v>
      </c>
      <c r="J358" s="8" t="s">
        <v>354</v>
      </c>
      <c r="K358" s="8" t="s">
        <v>541</v>
      </c>
      <c r="L358" s="8" t="s">
        <v>176</v>
      </c>
      <c r="M358" s="12"/>
      <c r="N358" s="1" t="s">
        <v>561</v>
      </c>
      <c r="O358" s="12" t="s">
        <v>58</v>
      </c>
      <c r="P358" s="94"/>
      <c r="Q358" s="94"/>
      <c r="R358" s="94">
        <v>1</v>
      </c>
      <c r="S358" s="15">
        <f t="shared" si="18"/>
        <v>9983000</v>
      </c>
      <c r="T358" s="15">
        <v>9983000</v>
      </c>
      <c r="U358" s="15">
        <f t="shared" si="17"/>
        <v>11180960.000000002</v>
      </c>
      <c r="V358" s="15"/>
      <c r="W358" s="12" t="s">
        <v>854</v>
      </c>
      <c r="X358" s="44"/>
      <c r="Y358" s="96"/>
      <c r="Z358" s="57"/>
      <c r="AA358" s="20"/>
      <c r="AB358" s="20"/>
    </row>
    <row r="359" spans="1:28" s="2" customFormat="1" ht="84.75" customHeight="1">
      <c r="A359" s="1" t="s">
        <v>248</v>
      </c>
      <c r="B359" s="8" t="s">
        <v>65</v>
      </c>
      <c r="C359" s="1" t="s">
        <v>113</v>
      </c>
      <c r="D359" s="7" t="s">
        <v>91</v>
      </c>
      <c r="E359" s="7" t="s">
        <v>233</v>
      </c>
      <c r="F359" s="44"/>
      <c r="G359" s="8" t="s">
        <v>59</v>
      </c>
      <c r="H359" s="93">
        <v>1</v>
      </c>
      <c r="I359" s="8">
        <v>711000000</v>
      </c>
      <c r="J359" s="8" t="s">
        <v>354</v>
      </c>
      <c r="K359" s="8" t="s">
        <v>541</v>
      </c>
      <c r="L359" s="8" t="s">
        <v>176</v>
      </c>
      <c r="M359" s="12"/>
      <c r="N359" s="1" t="s">
        <v>561</v>
      </c>
      <c r="O359" s="12" t="s">
        <v>58</v>
      </c>
      <c r="P359" s="94"/>
      <c r="Q359" s="94"/>
      <c r="R359" s="94">
        <v>1</v>
      </c>
      <c r="S359" s="15">
        <f t="shared" si="18"/>
        <v>2673000</v>
      </c>
      <c r="T359" s="15">
        <v>2673000</v>
      </c>
      <c r="U359" s="15">
        <f t="shared" si="17"/>
        <v>2993760.0000000005</v>
      </c>
      <c r="V359" s="15"/>
      <c r="W359" s="12" t="s">
        <v>854</v>
      </c>
      <c r="X359" s="44"/>
      <c r="Y359" s="96"/>
      <c r="Z359" s="57"/>
      <c r="AA359" s="20"/>
      <c r="AB359" s="20"/>
    </row>
    <row r="360" spans="1:28" s="2" customFormat="1" ht="81.75" customHeight="1">
      <c r="A360" s="1" t="s">
        <v>170</v>
      </c>
      <c r="B360" s="8" t="s">
        <v>65</v>
      </c>
      <c r="C360" s="1" t="s">
        <v>111</v>
      </c>
      <c r="D360" s="7" t="s">
        <v>91</v>
      </c>
      <c r="E360" s="7" t="s">
        <v>512</v>
      </c>
      <c r="F360" s="44"/>
      <c r="G360" s="8" t="s">
        <v>59</v>
      </c>
      <c r="H360" s="93">
        <v>1</v>
      </c>
      <c r="I360" s="8">
        <v>711000000</v>
      </c>
      <c r="J360" s="8" t="s">
        <v>354</v>
      </c>
      <c r="K360" s="8" t="s">
        <v>530</v>
      </c>
      <c r="L360" s="8" t="s">
        <v>176</v>
      </c>
      <c r="M360" s="12"/>
      <c r="N360" s="1" t="s">
        <v>561</v>
      </c>
      <c r="O360" s="12" t="s">
        <v>58</v>
      </c>
      <c r="P360" s="94"/>
      <c r="Q360" s="94"/>
      <c r="R360" s="94">
        <v>1</v>
      </c>
      <c r="S360" s="15">
        <f t="shared" si="18"/>
        <v>2010000</v>
      </c>
      <c r="T360" s="15">
        <v>2010000</v>
      </c>
      <c r="U360" s="15">
        <f t="shared" si="17"/>
        <v>2251200</v>
      </c>
      <c r="V360" s="15"/>
      <c r="W360" s="12" t="s">
        <v>854</v>
      </c>
      <c r="X360" s="44"/>
      <c r="Y360" s="96"/>
      <c r="Z360" s="57"/>
      <c r="AA360" s="20"/>
      <c r="AB360" s="20"/>
    </row>
    <row r="361" spans="1:28" s="2" customFormat="1" ht="237" customHeight="1">
      <c r="A361" s="1" t="s">
        <v>171</v>
      </c>
      <c r="B361" s="8" t="s">
        <v>65</v>
      </c>
      <c r="C361" s="1" t="s">
        <v>112</v>
      </c>
      <c r="D361" s="7" t="s">
        <v>91</v>
      </c>
      <c r="E361" s="7" t="s">
        <v>234</v>
      </c>
      <c r="F361" s="44"/>
      <c r="G361" s="8" t="s">
        <v>59</v>
      </c>
      <c r="H361" s="93">
        <v>1</v>
      </c>
      <c r="I361" s="8">
        <v>711000000</v>
      </c>
      <c r="J361" s="8" t="s">
        <v>354</v>
      </c>
      <c r="K361" s="8" t="s">
        <v>530</v>
      </c>
      <c r="L361" s="8" t="s">
        <v>176</v>
      </c>
      <c r="M361" s="12"/>
      <c r="N361" s="1" t="s">
        <v>360</v>
      </c>
      <c r="O361" s="12" t="s">
        <v>58</v>
      </c>
      <c r="P361" s="94"/>
      <c r="Q361" s="94"/>
      <c r="R361" s="94">
        <v>1</v>
      </c>
      <c r="S361" s="15">
        <f t="shared" si="18"/>
        <v>862000</v>
      </c>
      <c r="T361" s="15">
        <v>862000</v>
      </c>
      <c r="U361" s="15">
        <f t="shared" si="17"/>
        <v>965440.0000000001</v>
      </c>
      <c r="V361" s="15"/>
      <c r="W361" s="12" t="s">
        <v>854</v>
      </c>
      <c r="X361" s="44"/>
      <c r="Y361" s="96"/>
      <c r="Z361" s="57"/>
      <c r="AA361" s="20"/>
      <c r="AB361" s="20"/>
    </row>
    <row r="362" spans="1:28" s="2" customFormat="1" ht="92.25" customHeight="1">
      <c r="A362" s="1" t="s">
        <v>172</v>
      </c>
      <c r="B362" s="8" t="s">
        <v>65</v>
      </c>
      <c r="C362" s="1" t="s">
        <v>114</v>
      </c>
      <c r="D362" s="7" t="s">
        <v>236</v>
      </c>
      <c r="E362" s="7" t="s">
        <v>235</v>
      </c>
      <c r="F362" s="44"/>
      <c r="G362" s="8" t="s">
        <v>59</v>
      </c>
      <c r="H362" s="93">
        <v>1</v>
      </c>
      <c r="I362" s="8">
        <v>711000000</v>
      </c>
      <c r="J362" s="8" t="s">
        <v>354</v>
      </c>
      <c r="K362" s="8" t="s">
        <v>541</v>
      </c>
      <c r="L362" s="8" t="s">
        <v>176</v>
      </c>
      <c r="M362" s="12"/>
      <c r="N362" s="1" t="s">
        <v>561</v>
      </c>
      <c r="O362" s="12" t="s">
        <v>58</v>
      </c>
      <c r="P362" s="94"/>
      <c r="Q362" s="94"/>
      <c r="R362" s="94">
        <v>1</v>
      </c>
      <c r="S362" s="15">
        <f t="shared" si="18"/>
        <v>99000</v>
      </c>
      <c r="T362" s="15">
        <v>99000</v>
      </c>
      <c r="U362" s="15">
        <f t="shared" si="17"/>
        <v>110880.00000000001</v>
      </c>
      <c r="V362" s="15"/>
      <c r="W362" s="12" t="s">
        <v>854</v>
      </c>
      <c r="X362" s="44"/>
      <c r="Y362" s="96"/>
      <c r="Z362" s="57"/>
      <c r="AA362" s="20"/>
      <c r="AB362" s="20"/>
    </row>
    <row r="363" spans="1:28" s="2" customFormat="1" ht="96.75" customHeight="1">
      <c r="A363" s="1" t="s">
        <v>173</v>
      </c>
      <c r="B363" s="8" t="s">
        <v>65</v>
      </c>
      <c r="C363" s="1" t="s">
        <v>352</v>
      </c>
      <c r="D363" s="7" t="s">
        <v>364</v>
      </c>
      <c r="E363" s="7" t="s">
        <v>364</v>
      </c>
      <c r="F363" s="44"/>
      <c r="G363" s="8" t="s">
        <v>61</v>
      </c>
      <c r="H363" s="93">
        <v>1</v>
      </c>
      <c r="I363" s="8">
        <v>711000000</v>
      </c>
      <c r="J363" s="8" t="s">
        <v>354</v>
      </c>
      <c r="K363" s="1" t="s">
        <v>542</v>
      </c>
      <c r="L363" s="8" t="s">
        <v>176</v>
      </c>
      <c r="M363" s="12"/>
      <c r="N363" s="101" t="s">
        <v>717</v>
      </c>
      <c r="O363" s="12" t="s">
        <v>560</v>
      </c>
      <c r="P363" s="94"/>
      <c r="Q363" s="94"/>
      <c r="R363" s="94">
        <v>1</v>
      </c>
      <c r="S363" s="15">
        <f>T363</f>
        <v>3950000</v>
      </c>
      <c r="T363" s="15">
        <v>3950000</v>
      </c>
      <c r="U363" s="15">
        <f t="shared" si="17"/>
        <v>4424000</v>
      </c>
      <c r="V363" s="15"/>
      <c r="W363" s="12" t="s">
        <v>854</v>
      </c>
      <c r="X363" s="44"/>
      <c r="Y363" s="96"/>
      <c r="Z363" s="57"/>
      <c r="AA363" s="20"/>
      <c r="AB363" s="20"/>
    </row>
    <row r="364" spans="1:28" s="2" customFormat="1" ht="78.75">
      <c r="A364" s="1" t="s">
        <v>174</v>
      </c>
      <c r="B364" s="8" t="s">
        <v>65</v>
      </c>
      <c r="C364" s="1" t="s">
        <v>352</v>
      </c>
      <c r="D364" s="7" t="s">
        <v>513</v>
      </c>
      <c r="E364" s="7" t="s">
        <v>513</v>
      </c>
      <c r="F364" s="44"/>
      <c r="G364" s="8" t="s">
        <v>60</v>
      </c>
      <c r="H364" s="93">
        <v>1</v>
      </c>
      <c r="I364" s="8">
        <v>711000000</v>
      </c>
      <c r="J364" s="8" t="s">
        <v>354</v>
      </c>
      <c r="K364" s="1" t="s">
        <v>559</v>
      </c>
      <c r="L364" s="8" t="s">
        <v>176</v>
      </c>
      <c r="M364" s="12"/>
      <c r="N364" s="101" t="s">
        <v>717</v>
      </c>
      <c r="O364" s="12" t="s">
        <v>58</v>
      </c>
      <c r="P364" s="94"/>
      <c r="Q364" s="94"/>
      <c r="R364" s="94">
        <v>1</v>
      </c>
      <c r="S364" s="15">
        <v>8000000</v>
      </c>
      <c r="T364" s="15">
        <v>8000000</v>
      </c>
      <c r="U364" s="15">
        <f t="shared" si="17"/>
        <v>8960000</v>
      </c>
      <c r="V364" s="15"/>
      <c r="W364" s="12" t="s">
        <v>854</v>
      </c>
      <c r="X364" s="44"/>
      <c r="Y364" s="96"/>
      <c r="Z364" s="57"/>
      <c r="AA364" s="20"/>
      <c r="AB364" s="20"/>
    </row>
    <row r="365" spans="1:28" s="2" customFormat="1" ht="87.75" customHeight="1">
      <c r="A365" s="1" t="s">
        <v>177</v>
      </c>
      <c r="B365" s="8" t="s">
        <v>65</v>
      </c>
      <c r="C365" s="102">
        <v>43817</v>
      </c>
      <c r="D365" s="7" t="s">
        <v>380</v>
      </c>
      <c r="E365" s="7" t="s">
        <v>380</v>
      </c>
      <c r="F365" s="7"/>
      <c r="G365" s="8" t="s">
        <v>59</v>
      </c>
      <c r="H365" s="93">
        <v>1</v>
      </c>
      <c r="I365" s="8">
        <v>711000000</v>
      </c>
      <c r="J365" s="8" t="s">
        <v>354</v>
      </c>
      <c r="K365" s="8" t="s">
        <v>556</v>
      </c>
      <c r="L365" s="8" t="s">
        <v>176</v>
      </c>
      <c r="M365" s="12"/>
      <c r="N365" s="1" t="s">
        <v>561</v>
      </c>
      <c r="O365" s="1" t="s">
        <v>811</v>
      </c>
      <c r="P365" s="94"/>
      <c r="Q365" s="94"/>
      <c r="R365" s="94">
        <v>1</v>
      </c>
      <c r="S365" s="52">
        <f>T365</f>
        <v>1321428</v>
      </c>
      <c r="T365" s="52">
        <v>1321428</v>
      </c>
      <c r="U365" s="15">
        <f t="shared" si="17"/>
        <v>1479999.36</v>
      </c>
      <c r="V365" s="15"/>
      <c r="W365" s="12" t="s">
        <v>854</v>
      </c>
      <c r="X365" s="21"/>
      <c r="Y365" s="103"/>
      <c r="Z365" s="104"/>
      <c r="AA365" s="105"/>
      <c r="AB365" s="20"/>
    </row>
    <row r="366" spans="1:28" s="2" customFormat="1" ht="104.25" customHeight="1">
      <c r="A366" s="1" t="s">
        <v>178</v>
      </c>
      <c r="B366" s="8" t="s">
        <v>65</v>
      </c>
      <c r="C366" s="7" t="s">
        <v>73</v>
      </c>
      <c r="D366" s="7" t="s">
        <v>398</v>
      </c>
      <c r="E366" s="7" t="s">
        <v>397</v>
      </c>
      <c r="F366" s="73"/>
      <c r="G366" s="8" t="s">
        <v>59</v>
      </c>
      <c r="H366" s="93">
        <v>1</v>
      </c>
      <c r="I366" s="8">
        <v>711000000</v>
      </c>
      <c r="J366" s="8" t="s">
        <v>354</v>
      </c>
      <c r="K366" s="1" t="s">
        <v>556</v>
      </c>
      <c r="L366" s="8" t="s">
        <v>176</v>
      </c>
      <c r="M366" s="12"/>
      <c r="N366" s="12" t="s">
        <v>568</v>
      </c>
      <c r="O366" s="12" t="s">
        <v>560</v>
      </c>
      <c r="P366" s="94"/>
      <c r="Q366" s="94"/>
      <c r="R366" s="94">
        <v>1</v>
      </c>
      <c r="S366" s="33">
        <f>T366</f>
        <v>1124643</v>
      </c>
      <c r="T366" s="33">
        <v>1124643</v>
      </c>
      <c r="U366" s="15">
        <f t="shared" si="17"/>
        <v>1259600.1600000001</v>
      </c>
      <c r="V366" s="15"/>
      <c r="W366" s="12" t="s">
        <v>854</v>
      </c>
      <c r="X366" s="73"/>
      <c r="Y366" s="106"/>
      <c r="Z366" s="107"/>
      <c r="AA366" s="19"/>
      <c r="AB366" s="20"/>
    </row>
    <row r="367" spans="1:28" s="2" customFormat="1" ht="106.5" customHeight="1">
      <c r="A367" s="1" t="s">
        <v>666</v>
      </c>
      <c r="B367" s="8" t="s">
        <v>65</v>
      </c>
      <c r="C367" s="9" t="s">
        <v>667</v>
      </c>
      <c r="D367" s="9" t="s">
        <v>668</v>
      </c>
      <c r="E367" s="9" t="s">
        <v>668</v>
      </c>
      <c r="F367" s="16"/>
      <c r="G367" s="10" t="s">
        <v>59</v>
      </c>
      <c r="H367" s="11">
        <v>1</v>
      </c>
      <c r="I367" s="8">
        <v>711000000</v>
      </c>
      <c r="J367" s="8" t="s">
        <v>354</v>
      </c>
      <c r="K367" s="42" t="s">
        <v>509</v>
      </c>
      <c r="L367" s="8" t="s">
        <v>176</v>
      </c>
      <c r="M367" s="12"/>
      <c r="N367" s="12" t="s">
        <v>568</v>
      </c>
      <c r="O367" s="48" t="s">
        <v>586</v>
      </c>
      <c r="P367" s="13"/>
      <c r="Q367" s="13"/>
      <c r="R367" s="13">
        <v>1</v>
      </c>
      <c r="S367" s="14">
        <v>30766804</v>
      </c>
      <c r="T367" s="14">
        <v>30766804</v>
      </c>
      <c r="U367" s="15">
        <f t="shared" si="17"/>
        <v>34458820.480000004</v>
      </c>
      <c r="V367" s="23"/>
      <c r="W367" s="12" t="s">
        <v>854</v>
      </c>
      <c r="X367" s="16"/>
      <c r="Y367" s="17"/>
      <c r="Z367" s="18"/>
      <c r="AA367" s="19"/>
      <c r="AB367" s="20"/>
    </row>
    <row r="368" spans="1:28" s="2" customFormat="1" ht="167.25" customHeight="1">
      <c r="A368" s="1" t="s">
        <v>682</v>
      </c>
      <c r="B368" s="8" t="s">
        <v>65</v>
      </c>
      <c r="C368" s="9" t="s">
        <v>689</v>
      </c>
      <c r="D368" s="9" t="s">
        <v>695</v>
      </c>
      <c r="E368" s="9" t="s">
        <v>683</v>
      </c>
      <c r="F368" s="16"/>
      <c r="G368" s="10" t="s">
        <v>59</v>
      </c>
      <c r="H368" s="11">
        <v>1</v>
      </c>
      <c r="I368" s="8">
        <v>711000000</v>
      </c>
      <c r="J368" s="8" t="s">
        <v>354</v>
      </c>
      <c r="K368" s="42" t="s">
        <v>394</v>
      </c>
      <c r="L368" s="8" t="s">
        <v>176</v>
      </c>
      <c r="M368" s="12"/>
      <c r="N368" s="12" t="s">
        <v>568</v>
      </c>
      <c r="O368" s="12" t="s">
        <v>560</v>
      </c>
      <c r="P368" s="13"/>
      <c r="Q368" s="13"/>
      <c r="R368" s="13">
        <v>1</v>
      </c>
      <c r="S368" s="14">
        <v>1800000</v>
      </c>
      <c r="T368" s="14">
        <v>1800000</v>
      </c>
      <c r="U368" s="15">
        <f t="shared" si="17"/>
        <v>2016000.0000000002</v>
      </c>
      <c r="V368" s="23"/>
      <c r="W368" s="12" t="s">
        <v>854</v>
      </c>
      <c r="X368" s="16"/>
      <c r="Y368" s="17"/>
      <c r="Z368" s="18"/>
      <c r="AA368" s="19"/>
      <c r="AB368" s="20"/>
    </row>
    <row r="369" spans="1:28" s="2" customFormat="1" ht="267.75">
      <c r="A369" s="1" t="s">
        <v>692</v>
      </c>
      <c r="B369" s="8" t="s">
        <v>65</v>
      </c>
      <c r="C369" s="9" t="s">
        <v>693</v>
      </c>
      <c r="D369" s="9" t="s">
        <v>696</v>
      </c>
      <c r="E369" s="9" t="s">
        <v>694</v>
      </c>
      <c r="F369" s="9" t="s">
        <v>697</v>
      </c>
      <c r="G369" s="10" t="s">
        <v>60</v>
      </c>
      <c r="H369" s="11">
        <v>1</v>
      </c>
      <c r="I369" s="8">
        <v>711000000</v>
      </c>
      <c r="J369" s="8" t="s">
        <v>354</v>
      </c>
      <c r="K369" s="42" t="s">
        <v>554</v>
      </c>
      <c r="L369" s="8" t="s">
        <v>176</v>
      </c>
      <c r="M369" s="12"/>
      <c r="N369" s="12" t="s">
        <v>698</v>
      </c>
      <c r="O369" s="12" t="s">
        <v>811</v>
      </c>
      <c r="P369" s="13"/>
      <c r="Q369" s="13"/>
      <c r="R369" s="13">
        <v>1</v>
      </c>
      <c r="S369" s="14">
        <v>4500000</v>
      </c>
      <c r="T369" s="14">
        <v>4500000</v>
      </c>
      <c r="U369" s="15">
        <f t="shared" si="17"/>
        <v>5040000.000000001</v>
      </c>
      <c r="V369" s="23"/>
      <c r="W369" s="12" t="s">
        <v>854</v>
      </c>
      <c r="X369" s="16"/>
      <c r="Y369" s="17"/>
      <c r="Z369" s="18"/>
      <c r="AA369" s="19"/>
      <c r="AB369" s="20"/>
    </row>
    <row r="370" spans="1:28" s="2" customFormat="1" ht="109.5" customHeight="1">
      <c r="A370" s="1" t="s">
        <v>704</v>
      </c>
      <c r="B370" s="8" t="s">
        <v>65</v>
      </c>
      <c r="C370" s="9" t="s">
        <v>707</v>
      </c>
      <c r="D370" s="9" t="s">
        <v>706</v>
      </c>
      <c r="E370" s="9" t="s">
        <v>705</v>
      </c>
      <c r="F370" s="9"/>
      <c r="G370" s="10" t="s">
        <v>59</v>
      </c>
      <c r="H370" s="11">
        <v>1</v>
      </c>
      <c r="I370" s="8">
        <v>711000000</v>
      </c>
      <c r="J370" s="8" t="s">
        <v>354</v>
      </c>
      <c r="K370" s="42" t="s">
        <v>394</v>
      </c>
      <c r="L370" s="8" t="s">
        <v>176</v>
      </c>
      <c r="M370" s="12"/>
      <c r="N370" s="12" t="s">
        <v>568</v>
      </c>
      <c r="O370" s="1" t="s">
        <v>811</v>
      </c>
      <c r="P370" s="13"/>
      <c r="Q370" s="13"/>
      <c r="R370" s="13">
        <v>1</v>
      </c>
      <c r="S370" s="14">
        <v>1589000</v>
      </c>
      <c r="T370" s="14">
        <v>1589000</v>
      </c>
      <c r="U370" s="15">
        <f t="shared" si="17"/>
        <v>1779680.0000000002</v>
      </c>
      <c r="V370" s="23"/>
      <c r="W370" s="12" t="s">
        <v>854</v>
      </c>
      <c r="X370" s="16"/>
      <c r="Y370" s="17"/>
      <c r="Z370" s="18"/>
      <c r="AA370" s="19"/>
      <c r="AB370" s="20"/>
    </row>
    <row r="371" spans="1:28" s="2" customFormat="1" ht="86.25" customHeight="1">
      <c r="A371" s="1" t="s">
        <v>711</v>
      </c>
      <c r="B371" s="8" t="s">
        <v>65</v>
      </c>
      <c r="C371" s="9" t="s">
        <v>716</v>
      </c>
      <c r="D371" s="9" t="s">
        <v>715</v>
      </c>
      <c r="E371" s="9" t="s">
        <v>715</v>
      </c>
      <c r="F371" s="9"/>
      <c r="G371" s="10" t="s">
        <v>59</v>
      </c>
      <c r="H371" s="11">
        <v>1</v>
      </c>
      <c r="I371" s="8">
        <v>711000000</v>
      </c>
      <c r="J371" s="8" t="s">
        <v>354</v>
      </c>
      <c r="K371" s="42" t="s">
        <v>760</v>
      </c>
      <c r="L371" s="8" t="s">
        <v>176</v>
      </c>
      <c r="M371" s="12"/>
      <c r="N371" s="12" t="s">
        <v>568</v>
      </c>
      <c r="O371" s="1" t="s">
        <v>811</v>
      </c>
      <c r="P371" s="13"/>
      <c r="Q371" s="13"/>
      <c r="R371" s="13">
        <v>1</v>
      </c>
      <c r="S371" s="14">
        <v>186000</v>
      </c>
      <c r="T371" s="14">
        <v>186000</v>
      </c>
      <c r="U371" s="15">
        <f t="shared" si="17"/>
        <v>208320.00000000003</v>
      </c>
      <c r="V371" s="23"/>
      <c r="W371" s="12" t="s">
        <v>854</v>
      </c>
      <c r="X371" s="16"/>
      <c r="Y371" s="17"/>
      <c r="Z371" s="18"/>
      <c r="AA371" s="19"/>
      <c r="AB371" s="20"/>
    </row>
    <row r="372" spans="1:28" s="2" customFormat="1" ht="128.25" customHeight="1">
      <c r="A372" s="1" t="s">
        <v>746</v>
      </c>
      <c r="B372" s="8" t="s">
        <v>65</v>
      </c>
      <c r="C372" s="9" t="s">
        <v>66</v>
      </c>
      <c r="D372" s="9" t="s">
        <v>749</v>
      </c>
      <c r="E372" s="9" t="s">
        <v>749</v>
      </c>
      <c r="F372" s="9"/>
      <c r="G372" s="10" t="s">
        <v>59</v>
      </c>
      <c r="H372" s="11">
        <v>1</v>
      </c>
      <c r="I372" s="8">
        <v>711000000</v>
      </c>
      <c r="J372" s="8" t="s">
        <v>354</v>
      </c>
      <c r="K372" s="12" t="s">
        <v>531</v>
      </c>
      <c r="L372" s="8" t="s">
        <v>176</v>
      </c>
      <c r="M372" s="12"/>
      <c r="N372" s="12" t="s">
        <v>568</v>
      </c>
      <c r="O372" s="41" t="s">
        <v>751</v>
      </c>
      <c r="P372" s="13"/>
      <c r="Q372" s="13"/>
      <c r="R372" s="13">
        <v>1</v>
      </c>
      <c r="S372" s="14">
        <v>82889000</v>
      </c>
      <c r="T372" s="14">
        <v>82889000</v>
      </c>
      <c r="U372" s="15">
        <f t="shared" si="17"/>
        <v>92835680.00000001</v>
      </c>
      <c r="V372" s="23"/>
      <c r="W372" s="12" t="s">
        <v>854</v>
      </c>
      <c r="X372" s="16"/>
      <c r="Y372" s="17"/>
      <c r="Z372" s="18"/>
      <c r="AA372" s="19"/>
      <c r="AB372" s="20"/>
    </row>
    <row r="373" spans="1:28" s="2" customFormat="1" ht="90" customHeight="1">
      <c r="A373" s="1" t="s">
        <v>747</v>
      </c>
      <c r="B373" s="8" t="s">
        <v>65</v>
      </c>
      <c r="C373" s="9" t="s">
        <v>748</v>
      </c>
      <c r="D373" s="9" t="s">
        <v>750</v>
      </c>
      <c r="E373" s="9" t="s">
        <v>750</v>
      </c>
      <c r="F373" s="9"/>
      <c r="G373" s="10" t="s">
        <v>59</v>
      </c>
      <c r="H373" s="11">
        <v>1</v>
      </c>
      <c r="I373" s="8">
        <v>711000000</v>
      </c>
      <c r="J373" s="8" t="s">
        <v>354</v>
      </c>
      <c r="K373" s="12" t="s">
        <v>531</v>
      </c>
      <c r="L373" s="8" t="s">
        <v>176</v>
      </c>
      <c r="M373" s="12"/>
      <c r="N373" s="12" t="s">
        <v>568</v>
      </c>
      <c r="O373" s="7" t="s">
        <v>560</v>
      </c>
      <c r="P373" s="13"/>
      <c r="Q373" s="13"/>
      <c r="R373" s="13">
        <v>1</v>
      </c>
      <c r="S373" s="14">
        <v>43967000</v>
      </c>
      <c r="T373" s="14">
        <v>43967000</v>
      </c>
      <c r="U373" s="15">
        <f t="shared" si="17"/>
        <v>49243040.00000001</v>
      </c>
      <c r="V373" s="23"/>
      <c r="W373" s="12" t="s">
        <v>854</v>
      </c>
      <c r="X373" s="16"/>
      <c r="Y373" s="17"/>
      <c r="Z373" s="18"/>
      <c r="AA373" s="19"/>
      <c r="AB373" s="20"/>
    </row>
    <row r="374" spans="1:28" s="2" customFormat="1" ht="191.25" customHeight="1">
      <c r="A374" s="1" t="s">
        <v>752</v>
      </c>
      <c r="B374" s="8" t="s">
        <v>65</v>
      </c>
      <c r="C374" s="9" t="s">
        <v>755</v>
      </c>
      <c r="D374" s="9" t="s">
        <v>758</v>
      </c>
      <c r="E374" s="9" t="s">
        <v>758</v>
      </c>
      <c r="F374" s="9"/>
      <c r="G374" s="10" t="s">
        <v>59</v>
      </c>
      <c r="H374" s="11">
        <v>1</v>
      </c>
      <c r="I374" s="8">
        <v>711000000</v>
      </c>
      <c r="J374" s="8" t="s">
        <v>354</v>
      </c>
      <c r="K374" s="12" t="s">
        <v>531</v>
      </c>
      <c r="L374" s="8" t="s">
        <v>176</v>
      </c>
      <c r="M374" s="12"/>
      <c r="N374" s="12" t="s">
        <v>568</v>
      </c>
      <c r="O374" s="41" t="s">
        <v>751</v>
      </c>
      <c r="P374" s="13"/>
      <c r="Q374" s="13"/>
      <c r="R374" s="13">
        <v>1</v>
      </c>
      <c r="S374" s="14">
        <v>2857143</v>
      </c>
      <c r="T374" s="14">
        <v>2857143</v>
      </c>
      <c r="U374" s="15">
        <f t="shared" si="17"/>
        <v>3200000.16</v>
      </c>
      <c r="V374" s="23"/>
      <c r="W374" s="12" t="s">
        <v>854</v>
      </c>
      <c r="X374" s="16"/>
      <c r="Y374" s="17"/>
      <c r="Z374" s="18"/>
      <c r="AA374" s="19"/>
      <c r="AB374" s="20"/>
    </row>
    <row r="375" spans="1:28" s="2" customFormat="1" ht="169.5" customHeight="1">
      <c r="A375" s="1" t="s">
        <v>753</v>
      </c>
      <c r="B375" s="8" t="s">
        <v>65</v>
      </c>
      <c r="C375" s="1" t="s">
        <v>484</v>
      </c>
      <c r="D375" s="9" t="s">
        <v>757</v>
      </c>
      <c r="E375" s="9" t="s">
        <v>757</v>
      </c>
      <c r="F375" s="9"/>
      <c r="G375" s="10" t="s">
        <v>61</v>
      </c>
      <c r="H375" s="11">
        <v>1</v>
      </c>
      <c r="I375" s="8">
        <v>711000000</v>
      </c>
      <c r="J375" s="8" t="s">
        <v>354</v>
      </c>
      <c r="K375" s="12" t="s">
        <v>531</v>
      </c>
      <c r="L375" s="8" t="s">
        <v>176</v>
      </c>
      <c r="M375" s="12"/>
      <c r="N375" s="12" t="s">
        <v>568</v>
      </c>
      <c r="O375" s="7" t="s">
        <v>751</v>
      </c>
      <c r="P375" s="13"/>
      <c r="Q375" s="13"/>
      <c r="R375" s="13">
        <v>1</v>
      </c>
      <c r="S375" s="14">
        <v>5777679</v>
      </c>
      <c r="T375" s="14">
        <v>5777679</v>
      </c>
      <c r="U375" s="15">
        <f t="shared" si="17"/>
        <v>6471000.48</v>
      </c>
      <c r="V375" s="23"/>
      <c r="W375" s="12" t="s">
        <v>854</v>
      </c>
      <c r="X375" s="16"/>
      <c r="Y375" s="17"/>
      <c r="Z375" s="18"/>
      <c r="AA375" s="19"/>
      <c r="AB375" s="20"/>
    </row>
    <row r="376" spans="1:28" s="2" customFormat="1" ht="108" customHeight="1">
      <c r="A376" s="1" t="s">
        <v>754</v>
      </c>
      <c r="B376" s="8" t="s">
        <v>65</v>
      </c>
      <c r="C376" s="9" t="s">
        <v>852</v>
      </c>
      <c r="D376" s="9" t="s">
        <v>756</v>
      </c>
      <c r="E376" s="9" t="s">
        <v>756</v>
      </c>
      <c r="F376" s="9"/>
      <c r="G376" s="10" t="s">
        <v>59</v>
      </c>
      <c r="H376" s="11">
        <v>1</v>
      </c>
      <c r="I376" s="8">
        <v>711000000</v>
      </c>
      <c r="J376" s="8" t="s">
        <v>354</v>
      </c>
      <c r="K376" s="12" t="s">
        <v>531</v>
      </c>
      <c r="L376" s="8" t="s">
        <v>176</v>
      </c>
      <c r="M376" s="12"/>
      <c r="N376" s="12" t="s">
        <v>568</v>
      </c>
      <c r="O376" s="41" t="s">
        <v>751</v>
      </c>
      <c r="P376" s="13"/>
      <c r="Q376" s="13"/>
      <c r="R376" s="13">
        <v>1</v>
      </c>
      <c r="S376" s="14">
        <v>2888393</v>
      </c>
      <c r="T376" s="14">
        <v>2888393</v>
      </c>
      <c r="U376" s="15">
        <f aca="true" t="shared" si="19" ref="U376:U382">T376*1.12</f>
        <v>3235000.16</v>
      </c>
      <c r="V376" s="23"/>
      <c r="W376" s="12" t="s">
        <v>854</v>
      </c>
      <c r="X376" s="16"/>
      <c r="Y376" s="17"/>
      <c r="Z376" s="18"/>
      <c r="AA376" s="19"/>
      <c r="AB376" s="20"/>
    </row>
    <row r="377" spans="1:28" s="2" customFormat="1" ht="78.75">
      <c r="A377" s="1" t="s">
        <v>766</v>
      </c>
      <c r="B377" s="8" t="s">
        <v>65</v>
      </c>
      <c r="C377" s="9" t="s">
        <v>850</v>
      </c>
      <c r="D377" s="9" t="s">
        <v>767</v>
      </c>
      <c r="E377" s="9" t="s">
        <v>767</v>
      </c>
      <c r="F377" s="9"/>
      <c r="G377" s="10" t="s">
        <v>59</v>
      </c>
      <c r="H377" s="11">
        <v>1</v>
      </c>
      <c r="I377" s="8">
        <v>711000000</v>
      </c>
      <c r="J377" s="8" t="s">
        <v>354</v>
      </c>
      <c r="K377" s="12" t="s">
        <v>782</v>
      </c>
      <c r="L377" s="8" t="s">
        <v>176</v>
      </c>
      <c r="M377" s="12"/>
      <c r="N377" s="12" t="s">
        <v>568</v>
      </c>
      <c r="O377" s="7" t="s">
        <v>586</v>
      </c>
      <c r="P377" s="13"/>
      <c r="Q377" s="13"/>
      <c r="R377" s="13">
        <v>1</v>
      </c>
      <c r="S377" s="14">
        <v>18000</v>
      </c>
      <c r="T377" s="14">
        <v>18000</v>
      </c>
      <c r="U377" s="15">
        <f t="shared" si="19"/>
        <v>20160.000000000004</v>
      </c>
      <c r="V377" s="23"/>
      <c r="W377" s="12" t="s">
        <v>854</v>
      </c>
      <c r="X377" s="16"/>
      <c r="Y377" s="17"/>
      <c r="Z377" s="18"/>
      <c r="AA377" s="19"/>
      <c r="AB377" s="20"/>
    </row>
    <row r="378" spans="1:28" s="2" customFormat="1" ht="78.75">
      <c r="A378" s="1" t="s">
        <v>776</v>
      </c>
      <c r="B378" s="8" t="s">
        <v>65</v>
      </c>
      <c r="C378" s="1" t="s">
        <v>344</v>
      </c>
      <c r="D378" s="7" t="s">
        <v>777</v>
      </c>
      <c r="E378" s="7" t="s">
        <v>777</v>
      </c>
      <c r="F378" s="44"/>
      <c r="G378" s="8" t="s">
        <v>59</v>
      </c>
      <c r="H378" s="93">
        <v>1</v>
      </c>
      <c r="I378" s="8">
        <v>711000000</v>
      </c>
      <c r="J378" s="8" t="s">
        <v>354</v>
      </c>
      <c r="K378" s="8" t="s">
        <v>556</v>
      </c>
      <c r="L378" s="7" t="s">
        <v>176</v>
      </c>
      <c r="M378" s="12"/>
      <c r="N378" s="12" t="s">
        <v>568</v>
      </c>
      <c r="O378" s="1" t="s">
        <v>703</v>
      </c>
      <c r="P378" s="13"/>
      <c r="Q378" s="13"/>
      <c r="R378" s="13">
        <v>1</v>
      </c>
      <c r="S378" s="15">
        <f>T378</f>
        <v>2321000</v>
      </c>
      <c r="T378" s="15">
        <v>2321000</v>
      </c>
      <c r="U378" s="15">
        <f t="shared" si="19"/>
        <v>2599520.0000000005</v>
      </c>
      <c r="V378" s="15"/>
      <c r="W378" s="12" t="s">
        <v>854</v>
      </c>
      <c r="X378" s="44"/>
      <c r="Y378" s="17"/>
      <c r="Z378" s="18"/>
      <c r="AA378" s="19"/>
      <c r="AB378" s="20"/>
    </row>
    <row r="379" spans="1:28" s="2" customFormat="1" ht="187.5" customHeight="1">
      <c r="A379" s="40" t="s">
        <v>780</v>
      </c>
      <c r="B379" s="45" t="s">
        <v>65</v>
      </c>
      <c r="C379" s="40" t="s">
        <v>693</v>
      </c>
      <c r="D379" s="62" t="s">
        <v>785</v>
      </c>
      <c r="E379" s="228" t="s">
        <v>785</v>
      </c>
      <c r="F379" s="108"/>
      <c r="G379" s="45" t="s">
        <v>59</v>
      </c>
      <c r="H379" s="89">
        <v>1</v>
      </c>
      <c r="I379" s="45">
        <v>711000000</v>
      </c>
      <c r="J379" s="45" t="s">
        <v>354</v>
      </c>
      <c r="K379" s="42" t="s">
        <v>905</v>
      </c>
      <c r="L379" s="51" t="s">
        <v>176</v>
      </c>
      <c r="M379" s="47"/>
      <c r="N379" s="47" t="s">
        <v>568</v>
      </c>
      <c r="O379" s="1" t="s">
        <v>475</v>
      </c>
      <c r="P379" s="94"/>
      <c r="Q379" s="94"/>
      <c r="R379" s="94">
        <v>1</v>
      </c>
      <c r="S379" s="39">
        <v>4729000</v>
      </c>
      <c r="T379" s="39">
        <v>4729000</v>
      </c>
      <c r="U379" s="39">
        <f t="shared" si="19"/>
        <v>5296480.000000001</v>
      </c>
      <c r="V379" s="39"/>
      <c r="W379" s="12" t="s">
        <v>854</v>
      </c>
      <c r="X379" s="44"/>
      <c r="Y379" s="17"/>
      <c r="Z379" s="18"/>
      <c r="AA379" s="19"/>
      <c r="AB379" s="20"/>
    </row>
    <row r="380" spans="1:28" s="2" customFormat="1" ht="88.5" customHeight="1">
      <c r="A380" s="40" t="s">
        <v>824</v>
      </c>
      <c r="B380" s="45" t="s">
        <v>65</v>
      </c>
      <c r="C380" s="40" t="s">
        <v>851</v>
      </c>
      <c r="D380" s="109" t="s">
        <v>807</v>
      </c>
      <c r="E380" s="109" t="s">
        <v>807</v>
      </c>
      <c r="F380" s="108"/>
      <c r="G380" s="45" t="s">
        <v>59</v>
      </c>
      <c r="H380" s="89">
        <v>1</v>
      </c>
      <c r="I380" s="45">
        <v>711000000</v>
      </c>
      <c r="J380" s="45" t="s">
        <v>354</v>
      </c>
      <c r="K380" s="45" t="s">
        <v>802</v>
      </c>
      <c r="L380" s="51" t="s">
        <v>176</v>
      </c>
      <c r="M380" s="47"/>
      <c r="N380" s="101" t="s">
        <v>736</v>
      </c>
      <c r="O380" s="110" t="s">
        <v>811</v>
      </c>
      <c r="P380" s="94"/>
      <c r="Q380" s="94"/>
      <c r="R380" s="94">
        <v>1</v>
      </c>
      <c r="S380" s="39">
        <v>269643</v>
      </c>
      <c r="T380" s="39">
        <v>269643</v>
      </c>
      <c r="U380" s="39">
        <f t="shared" si="19"/>
        <v>302000.16000000003</v>
      </c>
      <c r="V380" s="39"/>
      <c r="W380" s="12" t="s">
        <v>854</v>
      </c>
      <c r="X380" s="44"/>
      <c r="Y380" s="17"/>
      <c r="Z380" s="18"/>
      <c r="AA380" s="19"/>
      <c r="AB380" s="20"/>
    </row>
    <row r="381" spans="1:28" s="2" customFormat="1" ht="151.5" customHeight="1">
      <c r="A381" s="40" t="s">
        <v>820</v>
      </c>
      <c r="B381" s="45" t="s">
        <v>65</v>
      </c>
      <c r="C381" s="40" t="s">
        <v>484</v>
      </c>
      <c r="D381" s="1" t="s">
        <v>230</v>
      </c>
      <c r="E381" s="1" t="s">
        <v>846</v>
      </c>
      <c r="F381" s="108"/>
      <c r="G381" s="45" t="s">
        <v>59</v>
      </c>
      <c r="H381" s="89">
        <v>1</v>
      </c>
      <c r="I381" s="45">
        <v>711000000</v>
      </c>
      <c r="J381" s="45" t="s">
        <v>354</v>
      </c>
      <c r="K381" s="45" t="s">
        <v>802</v>
      </c>
      <c r="L381" s="51" t="s">
        <v>176</v>
      </c>
      <c r="M381" s="47"/>
      <c r="N381" s="101" t="s">
        <v>736</v>
      </c>
      <c r="O381" s="1" t="s">
        <v>703</v>
      </c>
      <c r="P381" s="94"/>
      <c r="Q381" s="94"/>
      <c r="R381" s="94">
        <v>1</v>
      </c>
      <c r="S381" s="39">
        <v>800000</v>
      </c>
      <c r="T381" s="39">
        <v>800000</v>
      </c>
      <c r="U381" s="39">
        <f t="shared" si="19"/>
        <v>896000.0000000001</v>
      </c>
      <c r="V381" s="39"/>
      <c r="W381" s="12" t="s">
        <v>854</v>
      </c>
      <c r="X381" s="44"/>
      <c r="Y381" s="17"/>
      <c r="Z381" s="18"/>
      <c r="AA381" s="19"/>
      <c r="AB381" s="20"/>
    </row>
    <row r="382" spans="1:28" s="2" customFormat="1" ht="159.75" customHeight="1">
      <c r="A382" s="40" t="s">
        <v>824</v>
      </c>
      <c r="B382" s="45" t="s">
        <v>65</v>
      </c>
      <c r="C382" s="40" t="s">
        <v>484</v>
      </c>
      <c r="D382" s="1" t="s">
        <v>825</v>
      </c>
      <c r="E382" s="1" t="s">
        <v>825</v>
      </c>
      <c r="F382" s="108"/>
      <c r="G382" s="45" t="s">
        <v>61</v>
      </c>
      <c r="H382" s="89">
        <v>1</v>
      </c>
      <c r="I382" s="45">
        <v>711000000</v>
      </c>
      <c r="J382" s="45" t="s">
        <v>354</v>
      </c>
      <c r="K382" s="45" t="s">
        <v>802</v>
      </c>
      <c r="L382" s="51" t="s">
        <v>176</v>
      </c>
      <c r="M382" s="47"/>
      <c r="N382" s="47" t="s">
        <v>568</v>
      </c>
      <c r="O382" s="1" t="s">
        <v>475</v>
      </c>
      <c r="P382" s="94"/>
      <c r="Q382" s="94"/>
      <c r="R382" s="94">
        <v>1</v>
      </c>
      <c r="S382" s="39">
        <v>5714286</v>
      </c>
      <c r="T382" s="39">
        <v>5714286</v>
      </c>
      <c r="U382" s="39">
        <f t="shared" si="19"/>
        <v>6400000.32</v>
      </c>
      <c r="V382" s="39"/>
      <c r="W382" s="12" t="s">
        <v>854</v>
      </c>
      <c r="X382" s="44"/>
      <c r="Y382" s="17"/>
      <c r="Z382" s="18"/>
      <c r="AA382" s="19"/>
      <c r="AB382" s="20"/>
    </row>
    <row r="383" spans="1:28" s="2" customFormat="1" ht="159.75" customHeight="1">
      <c r="A383" s="40" t="s">
        <v>826</v>
      </c>
      <c r="B383" s="45" t="s">
        <v>65</v>
      </c>
      <c r="C383" s="40" t="s">
        <v>484</v>
      </c>
      <c r="D383" s="1" t="s">
        <v>827</v>
      </c>
      <c r="E383" s="1" t="s">
        <v>827</v>
      </c>
      <c r="F383" s="108"/>
      <c r="G383" s="45" t="s">
        <v>59</v>
      </c>
      <c r="H383" s="89">
        <v>1</v>
      </c>
      <c r="I383" s="45">
        <v>711000000</v>
      </c>
      <c r="J383" s="45" t="s">
        <v>354</v>
      </c>
      <c r="K383" s="45" t="s">
        <v>802</v>
      </c>
      <c r="L383" s="51" t="s">
        <v>176</v>
      </c>
      <c r="M383" s="47"/>
      <c r="N383" s="47" t="s">
        <v>568</v>
      </c>
      <c r="O383" s="1" t="s">
        <v>475</v>
      </c>
      <c r="P383" s="94"/>
      <c r="Q383" s="94"/>
      <c r="R383" s="94">
        <v>1</v>
      </c>
      <c r="S383" s="39">
        <v>2857143</v>
      </c>
      <c r="T383" s="39">
        <v>2857143</v>
      </c>
      <c r="U383" s="39">
        <f aca="true" t="shared" si="20" ref="U383:U389">T383*1.12</f>
        <v>3200000.16</v>
      </c>
      <c r="V383" s="39"/>
      <c r="W383" s="12" t="s">
        <v>854</v>
      </c>
      <c r="X383" s="44"/>
      <c r="Y383" s="17"/>
      <c r="Z383" s="18"/>
      <c r="AA383" s="19"/>
      <c r="AB383" s="20"/>
    </row>
    <row r="384" spans="1:28" s="2" customFormat="1" ht="83.25" customHeight="1">
      <c r="A384" s="40" t="s">
        <v>859</v>
      </c>
      <c r="B384" s="45" t="s">
        <v>65</v>
      </c>
      <c r="C384" s="40" t="s">
        <v>484</v>
      </c>
      <c r="D384" s="1" t="s">
        <v>230</v>
      </c>
      <c r="E384" s="1" t="s">
        <v>862</v>
      </c>
      <c r="F384" s="108"/>
      <c r="G384" s="45" t="s">
        <v>59</v>
      </c>
      <c r="H384" s="89">
        <v>1</v>
      </c>
      <c r="I384" s="45">
        <v>711000000</v>
      </c>
      <c r="J384" s="45" t="s">
        <v>354</v>
      </c>
      <c r="K384" s="45" t="s">
        <v>559</v>
      </c>
      <c r="L384" s="51" t="s">
        <v>176</v>
      </c>
      <c r="M384" s="47"/>
      <c r="N384" s="47" t="s">
        <v>568</v>
      </c>
      <c r="O384" s="1" t="s">
        <v>475</v>
      </c>
      <c r="P384" s="94"/>
      <c r="Q384" s="94"/>
      <c r="R384" s="94">
        <v>1</v>
      </c>
      <c r="S384" s="39">
        <v>7500000</v>
      </c>
      <c r="T384" s="39">
        <v>7500000</v>
      </c>
      <c r="U384" s="39">
        <f t="shared" si="20"/>
        <v>8400000</v>
      </c>
      <c r="V384" s="39"/>
      <c r="W384" s="12" t="s">
        <v>854</v>
      </c>
      <c r="X384" s="44"/>
      <c r="Y384" s="17"/>
      <c r="Z384" s="18"/>
      <c r="AA384" s="19"/>
      <c r="AB384" s="20"/>
    </row>
    <row r="385" spans="1:28" s="2" customFormat="1" ht="96.75" customHeight="1">
      <c r="A385" s="40" t="s">
        <v>860</v>
      </c>
      <c r="B385" s="45" t="s">
        <v>65</v>
      </c>
      <c r="C385" s="232"/>
      <c r="D385" s="1" t="s">
        <v>899</v>
      </c>
      <c r="E385" s="1" t="s">
        <v>899</v>
      </c>
      <c r="F385" s="108"/>
      <c r="G385" s="45" t="s">
        <v>59</v>
      </c>
      <c r="H385" s="89">
        <v>1</v>
      </c>
      <c r="I385" s="45">
        <v>711000000</v>
      </c>
      <c r="J385" s="45" t="s">
        <v>354</v>
      </c>
      <c r="K385" s="45" t="s">
        <v>559</v>
      </c>
      <c r="L385" s="51" t="s">
        <v>176</v>
      </c>
      <c r="M385" s="47"/>
      <c r="N385" s="47" t="s">
        <v>568</v>
      </c>
      <c r="O385" s="1" t="s">
        <v>475</v>
      </c>
      <c r="P385" s="94"/>
      <c r="Q385" s="94"/>
      <c r="R385" s="94">
        <v>1</v>
      </c>
      <c r="S385" s="39">
        <v>2700000</v>
      </c>
      <c r="T385" s="39">
        <v>2700000</v>
      </c>
      <c r="U385" s="39">
        <f t="shared" si="20"/>
        <v>3024000.0000000005</v>
      </c>
      <c r="V385" s="39"/>
      <c r="W385" s="12" t="s">
        <v>854</v>
      </c>
      <c r="X385" s="44"/>
      <c r="Y385" s="17"/>
      <c r="Z385" s="18"/>
      <c r="AA385" s="19"/>
      <c r="AB385" s="20"/>
    </row>
    <row r="386" spans="1:28" s="2" customFormat="1" ht="96.75" customHeight="1">
      <c r="A386" s="40" t="s">
        <v>861</v>
      </c>
      <c r="B386" s="45" t="s">
        <v>65</v>
      </c>
      <c r="C386" s="40" t="s">
        <v>693</v>
      </c>
      <c r="D386" s="1" t="s">
        <v>868</v>
      </c>
      <c r="E386" s="1" t="s">
        <v>868</v>
      </c>
      <c r="F386" s="108"/>
      <c r="G386" s="45" t="s">
        <v>60</v>
      </c>
      <c r="H386" s="89">
        <v>1</v>
      </c>
      <c r="I386" s="45">
        <v>711000000</v>
      </c>
      <c r="J386" s="45" t="s">
        <v>354</v>
      </c>
      <c r="K386" s="45" t="s">
        <v>559</v>
      </c>
      <c r="L386" s="51" t="s">
        <v>176</v>
      </c>
      <c r="M386" s="47"/>
      <c r="N386" s="47" t="s">
        <v>568</v>
      </c>
      <c r="O386" s="1" t="s">
        <v>475</v>
      </c>
      <c r="P386" s="94"/>
      <c r="Q386" s="94"/>
      <c r="R386" s="94">
        <v>1</v>
      </c>
      <c r="S386" s="39">
        <v>10000000</v>
      </c>
      <c r="T386" s="39">
        <v>10000000</v>
      </c>
      <c r="U386" s="39">
        <f t="shared" si="20"/>
        <v>11200000.000000002</v>
      </c>
      <c r="V386" s="39"/>
      <c r="W386" s="12" t="s">
        <v>854</v>
      </c>
      <c r="X386" s="44"/>
      <c r="Y386" s="17"/>
      <c r="Z386" s="18"/>
      <c r="AA386" s="19"/>
      <c r="AB386" s="20"/>
    </row>
    <row r="387" spans="1:28" s="2" customFormat="1" ht="96.75" customHeight="1">
      <c r="A387" s="40" t="s">
        <v>863</v>
      </c>
      <c r="B387" s="45" t="s">
        <v>65</v>
      </c>
      <c r="C387" s="40" t="s">
        <v>925</v>
      </c>
      <c r="D387" s="1" t="s">
        <v>869</v>
      </c>
      <c r="E387" s="1" t="s">
        <v>869</v>
      </c>
      <c r="F387" s="108"/>
      <c r="G387" s="45" t="s">
        <v>60</v>
      </c>
      <c r="H387" s="89">
        <v>1</v>
      </c>
      <c r="I387" s="45">
        <v>711000000</v>
      </c>
      <c r="J387" s="45" t="s">
        <v>354</v>
      </c>
      <c r="K387" s="45" t="s">
        <v>559</v>
      </c>
      <c r="L387" s="51" t="s">
        <v>176</v>
      </c>
      <c r="M387" s="47"/>
      <c r="N387" s="47" t="s">
        <v>568</v>
      </c>
      <c r="O387" s="1" t="s">
        <v>475</v>
      </c>
      <c r="P387" s="94"/>
      <c r="Q387" s="94"/>
      <c r="R387" s="94">
        <v>1</v>
      </c>
      <c r="S387" s="39">
        <v>10000000</v>
      </c>
      <c r="T387" s="39">
        <v>10000000</v>
      </c>
      <c r="U387" s="39">
        <f t="shared" si="20"/>
        <v>11200000.000000002</v>
      </c>
      <c r="V387" s="39"/>
      <c r="W387" s="12" t="s">
        <v>854</v>
      </c>
      <c r="X387" s="44"/>
      <c r="Y387" s="17"/>
      <c r="Z387" s="18"/>
      <c r="AA387" s="19"/>
      <c r="AB387" s="20"/>
    </row>
    <row r="388" spans="1:28" s="2" customFormat="1" ht="96.75" customHeight="1">
      <c r="A388" s="40" t="s">
        <v>864</v>
      </c>
      <c r="B388" s="45" t="s">
        <v>65</v>
      </c>
      <c r="C388" s="40" t="s">
        <v>893</v>
      </c>
      <c r="D388" s="1" t="s">
        <v>870</v>
      </c>
      <c r="E388" s="1" t="s">
        <v>870</v>
      </c>
      <c r="F388" s="108"/>
      <c r="G388" s="45" t="s">
        <v>61</v>
      </c>
      <c r="H388" s="89">
        <v>1</v>
      </c>
      <c r="I388" s="45">
        <v>711000000</v>
      </c>
      <c r="J388" s="45" t="s">
        <v>354</v>
      </c>
      <c r="K388" s="45" t="s">
        <v>559</v>
      </c>
      <c r="L388" s="51" t="s">
        <v>176</v>
      </c>
      <c r="M388" s="47"/>
      <c r="N388" s="47" t="s">
        <v>568</v>
      </c>
      <c r="O388" s="1" t="s">
        <v>475</v>
      </c>
      <c r="P388" s="94"/>
      <c r="Q388" s="94"/>
      <c r="R388" s="94">
        <v>1</v>
      </c>
      <c r="S388" s="39">
        <v>5000000</v>
      </c>
      <c r="T388" s="39">
        <v>5000000</v>
      </c>
      <c r="U388" s="39">
        <f t="shared" si="20"/>
        <v>5600000.000000001</v>
      </c>
      <c r="V388" s="39"/>
      <c r="W388" s="12" t="s">
        <v>854</v>
      </c>
      <c r="X388" s="44"/>
      <c r="Y388" s="17"/>
      <c r="Z388" s="18"/>
      <c r="AA388" s="19"/>
      <c r="AB388" s="20"/>
    </row>
    <row r="389" spans="1:28" s="2" customFormat="1" ht="96.75" customHeight="1">
      <c r="A389" s="40" t="s">
        <v>865</v>
      </c>
      <c r="B389" s="45" t="s">
        <v>65</v>
      </c>
      <c r="C389" s="232"/>
      <c r="D389" s="1" t="s">
        <v>872</v>
      </c>
      <c r="E389" s="1" t="s">
        <v>872</v>
      </c>
      <c r="F389" s="108"/>
      <c r="G389" s="45" t="s">
        <v>59</v>
      </c>
      <c r="H389" s="89">
        <v>1</v>
      </c>
      <c r="I389" s="45">
        <v>711000000</v>
      </c>
      <c r="J389" s="45" t="s">
        <v>354</v>
      </c>
      <c r="K389" s="45" t="s">
        <v>559</v>
      </c>
      <c r="L389" s="51" t="s">
        <v>176</v>
      </c>
      <c r="M389" s="47"/>
      <c r="N389" s="47" t="s">
        <v>568</v>
      </c>
      <c r="O389" s="1" t="s">
        <v>475</v>
      </c>
      <c r="P389" s="94"/>
      <c r="Q389" s="94"/>
      <c r="R389" s="94">
        <v>1</v>
      </c>
      <c r="S389" s="39">
        <v>1500000</v>
      </c>
      <c r="T389" s="39">
        <v>1500000</v>
      </c>
      <c r="U389" s="39">
        <f t="shared" si="20"/>
        <v>1680000.0000000002</v>
      </c>
      <c r="V389" s="39"/>
      <c r="W389" s="12" t="s">
        <v>854</v>
      </c>
      <c r="X389" s="44"/>
      <c r="Y389" s="17"/>
      <c r="Z389" s="18"/>
      <c r="AA389" s="19"/>
      <c r="AB389" s="20"/>
    </row>
    <row r="390" spans="1:28" s="2" customFormat="1" ht="138" customHeight="1">
      <c r="A390" s="40" t="s">
        <v>866</v>
      </c>
      <c r="B390" s="45" t="s">
        <v>65</v>
      </c>
      <c r="C390" s="40" t="s">
        <v>926</v>
      </c>
      <c r="D390" s="1" t="s">
        <v>873</v>
      </c>
      <c r="E390" s="1" t="s">
        <v>873</v>
      </c>
      <c r="F390" s="108"/>
      <c r="G390" s="45" t="s">
        <v>61</v>
      </c>
      <c r="H390" s="89">
        <v>1</v>
      </c>
      <c r="I390" s="45">
        <v>711000000</v>
      </c>
      <c r="J390" s="45" t="s">
        <v>354</v>
      </c>
      <c r="K390" s="45" t="s">
        <v>559</v>
      </c>
      <c r="L390" s="51" t="s">
        <v>176</v>
      </c>
      <c r="M390" s="47"/>
      <c r="N390" s="47" t="s">
        <v>568</v>
      </c>
      <c r="O390" s="1" t="s">
        <v>475</v>
      </c>
      <c r="P390" s="94"/>
      <c r="Q390" s="94"/>
      <c r="R390" s="94">
        <v>1</v>
      </c>
      <c r="S390" s="39">
        <v>3000000</v>
      </c>
      <c r="T390" s="39">
        <v>3000000</v>
      </c>
      <c r="U390" s="39">
        <f aca="true" t="shared" si="21" ref="U390:U395">T390*1.12</f>
        <v>3360000.0000000005</v>
      </c>
      <c r="V390" s="39"/>
      <c r="W390" s="12" t="s">
        <v>854</v>
      </c>
      <c r="X390" s="44"/>
      <c r="Y390" s="17"/>
      <c r="Z390" s="18"/>
      <c r="AA390" s="19"/>
      <c r="AB390" s="20"/>
    </row>
    <row r="391" spans="1:28" s="2" customFormat="1" ht="138" customHeight="1">
      <c r="A391" s="40" t="s">
        <v>867</v>
      </c>
      <c r="B391" s="45" t="s">
        <v>65</v>
      </c>
      <c r="C391" s="40" t="s">
        <v>925</v>
      </c>
      <c r="D391" s="1" t="s">
        <v>875</v>
      </c>
      <c r="E391" s="1" t="s">
        <v>875</v>
      </c>
      <c r="F391" s="108"/>
      <c r="G391" s="45" t="s">
        <v>59</v>
      </c>
      <c r="H391" s="89">
        <v>1</v>
      </c>
      <c r="I391" s="45">
        <v>711000000</v>
      </c>
      <c r="J391" s="45" t="s">
        <v>354</v>
      </c>
      <c r="K391" s="45" t="s">
        <v>559</v>
      </c>
      <c r="L391" s="51" t="s">
        <v>176</v>
      </c>
      <c r="M391" s="47"/>
      <c r="N391" s="47" t="s">
        <v>568</v>
      </c>
      <c r="O391" s="1" t="s">
        <v>475</v>
      </c>
      <c r="P391" s="94"/>
      <c r="Q391" s="94"/>
      <c r="R391" s="94">
        <v>1</v>
      </c>
      <c r="S391" s="39">
        <v>1339000</v>
      </c>
      <c r="T391" s="39">
        <v>1339000</v>
      </c>
      <c r="U391" s="39">
        <f t="shared" si="21"/>
        <v>1499680.0000000002</v>
      </c>
      <c r="V391" s="39"/>
      <c r="W391" s="12" t="s">
        <v>854</v>
      </c>
      <c r="X391" s="44"/>
      <c r="Y391" s="17"/>
      <c r="Z391" s="18"/>
      <c r="AA391" s="19"/>
      <c r="AB391" s="20"/>
    </row>
    <row r="392" spans="1:28" s="2" customFormat="1" ht="172.5" customHeight="1">
      <c r="A392" s="40" t="s">
        <v>871</v>
      </c>
      <c r="B392" s="45" t="s">
        <v>65</v>
      </c>
      <c r="C392" s="232"/>
      <c r="D392" s="1" t="s">
        <v>894</v>
      </c>
      <c r="E392" s="1" t="s">
        <v>894</v>
      </c>
      <c r="F392" s="108"/>
      <c r="G392" s="45" t="s">
        <v>61</v>
      </c>
      <c r="H392" s="89">
        <v>1</v>
      </c>
      <c r="I392" s="45">
        <v>711000000</v>
      </c>
      <c r="J392" s="45" t="s">
        <v>354</v>
      </c>
      <c r="K392" s="45" t="s">
        <v>559</v>
      </c>
      <c r="L392" s="51" t="s">
        <v>176</v>
      </c>
      <c r="M392" s="47"/>
      <c r="N392" s="47" t="s">
        <v>568</v>
      </c>
      <c r="O392" s="1" t="s">
        <v>475</v>
      </c>
      <c r="P392" s="94"/>
      <c r="Q392" s="94"/>
      <c r="R392" s="94">
        <v>1</v>
      </c>
      <c r="S392" s="39">
        <v>4453000</v>
      </c>
      <c r="T392" s="39">
        <v>4453000</v>
      </c>
      <c r="U392" s="39">
        <f t="shared" si="21"/>
        <v>4987360.000000001</v>
      </c>
      <c r="V392" s="39"/>
      <c r="W392" s="12" t="s">
        <v>854</v>
      </c>
      <c r="X392" s="44"/>
      <c r="Y392" s="17"/>
      <c r="Z392" s="18"/>
      <c r="AA392" s="19"/>
      <c r="AB392" s="20"/>
    </row>
    <row r="393" spans="1:28" s="2" customFormat="1" ht="172.5" customHeight="1">
      <c r="A393" s="40" t="s">
        <v>874</v>
      </c>
      <c r="B393" s="45" t="s">
        <v>65</v>
      </c>
      <c r="C393" s="120" t="s">
        <v>124</v>
      </c>
      <c r="D393" s="94" t="s">
        <v>895</v>
      </c>
      <c r="E393" s="94" t="s">
        <v>896</v>
      </c>
      <c r="F393" s="108"/>
      <c r="G393" s="45" t="s">
        <v>59</v>
      </c>
      <c r="H393" s="89">
        <v>1</v>
      </c>
      <c r="I393" s="45">
        <v>711000000</v>
      </c>
      <c r="J393" s="45" t="s">
        <v>354</v>
      </c>
      <c r="K393" s="45" t="s">
        <v>559</v>
      </c>
      <c r="L393" s="51" t="s">
        <v>176</v>
      </c>
      <c r="M393" s="47"/>
      <c r="N393" s="47" t="s">
        <v>568</v>
      </c>
      <c r="O393" s="1" t="s">
        <v>475</v>
      </c>
      <c r="P393" s="94"/>
      <c r="Q393" s="94"/>
      <c r="R393" s="94">
        <v>1</v>
      </c>
      <c r="S393" s="39">
        <v>250000</v>
      </c>
      <c r="T393" s="39">
        <v>250000</v>
      </c>
      <c r="U393" s="39">
        <f t="shared" si="21"/>
        <v>280000</v>
      </c>
      <c r="V393" s="39"/>
      <c r="W393" s="12" t="s">
        <v>854</v>
      </c>
      <c r="X393" s="44"/>
      <c r="Y393" s="17"/>
      <c r="Z393" s="18"/>
      <c r="AA393" s="19"/>
      <c r="AB393" s="20"/>
    </row>
    <row r="394" spans="1:28" s="2" customFormat="1" ht="172.5" customHeight="1">
      <c r="A394" s="40" t="s">
        <v>906</v>
      </c>
      <c r="B394" s="45" t="s">
        <v>65</v>
      </c>
      <c r="C394" s="120" t="s">
        <v>927</v>
      </c>
      <c r="D394" s="94" t="s">
        <v>911</v>
      </c>
      <c r="E394" s="94" t="s">
        <v>911</v>
      </c>
      <c r="F394" s="108"/>
      <c r="G394" s="45" t="s">
        <v>60</v>
      </c>
      <c r="H394" s="89">
        <v>1</v>
      </c>
      <c r="I394" s="45">
        <v>711000000</v>
      </c>
      <c r="J394" s="45" t="s">
        <v>354</v>
      </c>
      <c r="K394" s="45" t="s">
        <v>559</v>
      </c>
      <c r="L394" s="51" t="s">
        <v>176</v>
      </c>
      <c r="M394" s="47"/>
      <c r="N394" s="47" t="s">
        <v>568</v>
      </c>
      <c r="O394" s="1" t="s">
        <v>475</v>
      </c>
      <c r="P394" s="94"/>
      <c r="Q394" s="94"/>
      <c r="R394" s="94">
        <v>1</v>
      </c>
      <c r="S394" s="39">
        <v>24610000</v>
      </c>
      <c r="T394" s="39">
        <v>24610000</v>
      </c>
      <c r="U394" s="39">
        <f t="shared" si="21"/>
        <v>27563200.000000004</v>
      </c>
      <c r="V394" s="39"/>
      <c r="W394" s="12" t="s">
        <v>854</v>
      </c>
      <c r="X394" s="44"/>
      <c r="Y394" s="17"/>
      <c r="Z394" s="18"/>
      <c r="AA394" s="19"/>
      <c r="AB394" s="20"/>
    </row>
    <row r="395" spans="1:28" s="2" customFormat="1" ht="172.5" customHeight="1">
      <c r="A395" s="40" t="s">
        <v>912</v>
      </c>
      <c r="B395" s="45" t="s">
        <v>65</v>
      </c>
      <c r="C395" s="7" t="s">
        <v>349</v>
      </c>
      <c r="D395" s="94" t="s">
        <v>913</v>
      </c>
      <c r="E395" s="94" t="s">
        <v>913</v>
      </c>
      <c r="F395" s="108"/>
      <c r="G395" s="45" t="s">
        <v>59</v>
      </c>
      <c r="H395" s="89">
        <v>1</v>
      </c>
      <c r="I395" s="45">
        <v>711000000</v>
      </c>
      <c r="J395" s="45" t="s">
        <v>354</v>
      </c>
      <c r="K395" s="45" t="s">
        <v>559</v>
      </c>
      <c r="L395" s="51" t="s">
        <v>176</v>
      </c>
      <c r="M395" s="47"/>
      <c r="N395" s="47" t="s">
        <v>568</v>
      </c>
      <c r="O395" s="1" t="s">
        <v>475</v>
      </c>
      <c r="P395" s="94"/>
      <c r="Q395" s="94"/>
      <c r="R395" s="94">
        <v>1</v>
      </c>
      <c r="S395" s="39">
        <v>3000000</v>
      </c>
      <c r="T395" s="39">
        <v>3000000</v>
      </c>
      <c r="U395" s="39">
        <f t="shared" si="21"/>
        <v>3360000.0000000005</v>
      </c>
      <c r="V395" s="39"/>
      <c r="W395" s="12" t="s">
        <v>854</v>
      </c>
      <c r="X395" s="44"/>
      <c r="Y395" s="17"/>
      <c r="Z395" s="18"/>
      <c r="AA395" s="19"/>
      <c r="AB395" s="20"/>
    </row>
    <row r="396" spans="1:28" s="2" customFormat="1" ht="21" customHeight="1">
      <c r="A396" s="165" t="s">
        <v>700</v>
      </c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11">
        <f>SUM(T292:T395)</f>
        <v>679556511.5657142</v>
      </c>
      <c r="U396" s="111">
        <f>SUM(U292:U395)</f>
        <v>761103292.9536</v>
      </c>
      <c r="V396" s="198"/>
      <c r="W396" s="199"/>
      <c r="X396" s="200"/>
      <c r="Y396" s="17"/>
      <c r="Z396" s="18"/>
      <c r="AA396" s="105"/>
      <c r="AB396" s="20"/>
    </row>
    <row r="397" spans="1:28" s="2" customFormat="1" ht="28.5" customHeight="1">
      <c r="A397" s="165" t="s">
        <v>701</v>
      </c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7"/>
      <c r="T397" s="111">
        <f>T278+T290+T396</f>
        <v>18969013884.754017</v>
      </c>
      <c r="U397" s="111">
        <f>U278+U290+U396</f>
        <v>21245295551.2445</v>
      </c>
      <c r="V397" s="198"/>
      <c r="W397" s="199"/>
      <c r="X397" s="200"/>
      <c r="Y397" s="96"/>
      <c r="Z397" s="107"/>
      <c r="AA397" s="105"/>
      <c r="AB397" s="20"/>
    </row>
    <row r="398" spans="1:28" s="2" customFormat="1" ht="15.7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36"/>
      <c r="Q398" s="112"/>
      <c r="R398" s="112"/>
      <c r="S398" s="113"/>
      <c r="T398" s="113"/>
      <c r="U398" s="113"/>
      <c r="V398" s="113"/>
      <c r="W398" s="113"/>
      <c r="X398" s="113"/>
      <c r="Y398" s="73"/>
      <c r="Z398" s="114"/>
      <c r="AA398" s="20"/>
      <c r="AB398" s="20"/>
    </row>
    <row r="399" spans="1:28" s="2" customFormat="1" ht="15" customHeight="1" thickBot="1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36"/>
      <c r="Q399" s="112"/>
      <c r="R399" s="112"/>
      <c r="S399" s="113"/>
      <c r="T399" s="113"/>
      <c r="U399" s="113"/>
      <c r="V399" s="113"/>
      <c r="W399" s="113"/>
      <c r="X399" s="113"/>
      <c r="Y399" s="115"/>
      <c r="Z399" s="116"/>
      <c r="AA399" s="20"/>
      <c r="AB399" s="20"/>
    </row>
    <row r="400" spans="1:28" s="2" customFormat="1" ht="15.7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36"/>
      <c r="Q400" s="112"/>
      <c r="R400" s="112"/>
      <c r="S400" s="113"/>
      <c r="T400" s="113"/>
      <c r="U400" s="113"/>
      <c r="V400" s="113"/>
      <c r="W400" s="113"/>
      <c r="X400" s="113"/>
      <c r="Y400" s="112"/>
      <c r="Z400" s="112"/>
      <c r="AA400" s="20"/>
      <c r="AB400" s="20"/>
    </row>
    <row r="401" spans="1:28" s="2" customFormat="1" ht="15.7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36"/>
      <c r="Q401" s="112"/>
      <c r="R401" s="112"/>
      <c r="S401" s="113"/>
      <c r="T401" s="113"/>
      <c r="U401" s="113"/>
      <c r="V401" s="113"/>
      <c r="W401" s="113"/>
      <c r="X401" s="113"/>
      <c r="Y401" s="112"/>
      <c r="Z401" s="112"/>
      <c r="AA401" s="20"/>
      <c r="AB401" s="20"/>
    </row>
    <row r="402" spans="1:28" s="2" customFormat="1" ht="15.7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36"/>
      <c r="Q402" s="112"/>
      <c r="R402" s="112"/>
      <c r="S402" s="113"/>
      <c r="T402" s="113"/>
      <c r="U402" s="113"/>
      <c r="V402" s="113"/>
      <c r="W402" s="113"/>
      <c r="X402" s="113"/>
      <c r="Y402" s="112"/>
      <c r="Z402" s="112"/>
      <c r="AA402" s="20"/>
      <c r="AB402" s="20"/>
    </row>
    <row r="403" spans="1:28" s="2" customFormat="1" ht="15.7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36"/>
      <c r="Q403" s="112"/>
      <c r="R403" s="112"/>
      <c r="S403" s="113"/>
      <c r="T403" s="113"/>
      <c r="U403" s="113"/>
      <c r="V403" s="113"/>
      <c r="W403" s="113"/>
      <c r="X403" s="113"/>
      <c r="Y403" s="112"/>
      <c r="Z403" s="112"/>
      <c r="AA403" s="20"/>
      <c r="AB403" s="20"/>
    </row>
    <row r="404" spans="1:28" s="2" customFormat="1" ht="15.7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36"/>
      <c r="Q404" s="112"/>
      <c r="R404" s="112"/>
      <c r="S404" s="113"/>
      <c r="T404" s="113"/>
      <c r="U404" s="113"/>
      <c r="V404" s="113"/>
      <c r="W404" s="113"/>
      <c r="X404" s="113"/>
      <c r="Y404" s="112"/>
      <c r="Z404" s="112"/>
      <c r="AA404" s="20"/>
      <c r="AB404" s="20"/>
    </row>
    <row r="405" spans="1:28" s="2" customFormat="1" ht="15.7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36"/>
      <c r="Q405" s="112"/>
      <c r="R405" s="112"/>
      <c r="S405" s="113"/>
      <c r="T405" s="113"/>
      <c r="U405" s="113"/>
      <c r="V405" s="113"/>
      <c r="W405" s="113"/>
      <c r="X405" s="113"/>
      <c r="Y405" s="112"/>
      <c r="Z405" s="112"/>
      <c r="AA405" s="20"/>
      <c r="AB405" s="20"/>
    </row>
    <row r="406" spans="1:28" s="2" customFormat="1" ht="15.7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36"/>
      <c r="Q406" s="112"/>
      <c r="R406" s="112"/>
      <c r="S406" s="113"/>
      <c r="T406" s="113"/>
      <c r="U406" s="113"/>
      <c r="V406" s="113"/>
      <c r="W406" s="113"/>
      <c r="X406" s="113"/>
      <c r="Y406" s="112"/>
      <c r="Z406" s="112"/>
      <c r="AA406" s="20"/>
      <c r="AB406" s="20"/>
    </row>
    <row r="407" spans="1:28" s="2" customFormat="1" ht="15.7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36"/>
      <c r="Q407" s="112"/>
      <c r="R407" s="112"/>
      <c r="S407" s="113"/>
      <c r="T407" s="113"/>
      <c r="U407" s="113"/>
      <c r="V407" s="113"/>
      <c r="W407" s="113"/>
      <c r="X407" s="113"/>
      <c r="Y407" s="112"/>
      <c r="Z407" s="112"/>
      <c r="AA407" s="20"/>
      <c r="AB407" s="20"/>
    </row>
    <row r="408" spans="1:28" s="2" customFormat="1" ht="15.7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36"/>
      <c r="Q408" s="112"/>
      <c r="R408" s="112"/>
      <c r="S408" s="113"/>
      <c r="T408" s="113"/>
      <c r="U408" s="113"/>
      <c r="V408" s="113"/>
      <c r="W408" s="113"/>
      <c r="X408" s="113"/>
      <c r="Y408" s="112"/>
      <c r="Z408" s="112"/>
      <c r="AA408" s="20"/>
      <c r="AB408" s="20"/>
    </row>
    <row r="409" spans="1:28" s="2" customFormat="1" ht="15.7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36"/>
      <c r="Q409" s="112"/>
      <c r="R409" s="112"/>
      <c r="S409" s="113"/>
      <c r="T409" s="113"/>
      <c r="U409" s="113"/>
      <c r="V409" s="113"/>
      <c r="W409" s="113"/>
      <c r="X409" s="112"/>
      <c r="Y409" s="112"/>
      <c r="Z409" s="112"/>
      <c r="AA409" s="20"/>
      <c r="AB409" s="20"/>
    </row>
    <row r="410" spans="1:28" s="2" customFormat="1" ht="15.7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36"/>
      <c r="Q410" s="112"/>
      <c r="R410" s="112"/>
      <c r="S410" s="113"/>
      <c r="T410" s="113"/>
      <c r="U410" s="113"/>
      <c r="V410" s="113"/>
      <c r="W410" s="113"/>
      <c r="X410" s="112"/>
      <c r="Y410" s="112"/>
      <c r="Z410" s="112"/>
      <c r="AA410" s="20"/>
      <c r="AB410" s="20"/>
    </row>
    <row r="411" spans="1:28" s="2" customFormat="1" ht="15.7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36"/>
      <c r="Q411" s="112"/>
      <c r="R411" s="112"/>
      <c r="S411" s="113"/>
      <c r="T411" s="113"/>
      <c r="U411" s="113"/>
      <c r="V411" s="113"/>
      <c r="W411" s="113"/>
      <c r="X411" s="112"/>
      <c r="Y411" s="112"/>
      <c r="Z411" s="112"/>
      <c r="AA411" s="20"/>
      <c r="AB411" s="20"/>
    </row>
    <row r="412" spans="1:28" s="2" customFormat="1" ht="15.7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36"/>
      <c r="Q412" s="112"/>
      <c r="R412" s="112"/>
      <c r="S412" s="113"/>
      <c r="T412" s="113"/>
      <c r="U412" s="113"/>
      <c r="V412" s="113"/>
      <c r="W412" s="113"/>
      <c r="X412" s="112"/>
      <c r="Y412" s="112"/>
      <c r="Z412" s="112"/>
      <c r="AA412" s="20"/>
      <c r="AB412" s="20"/>
    </row>
    <row r="413" spans="1:28" s="2" customFormat="1" ht="15.7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36"/>
      <c r="Q413" s="112"/>
      <c r="R413" s="112"/>
      <c r="S413" s="113"/>
      <c r="T413" s="113"/>
      <c r="U413" s="113"/>
      <c r="V413" s="113"/>
      <c r="W413" s="113"/>
      <c r="X413" s="112"/>
      <c r="Y413" s="112"/>
      <c r="Z413" s="112"/>
      <c r="AA413" s="20"/>
      <c r="AB413" s="20"/>
    </row>
    <row r="414" spans="1:28" s="2" customFormat="1" ht="15.7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36"/>
      <c r="Q414" s="112"/>
      <c r="R414" s="112"/>
      <c r="S414" s="113"/>
      <c r="T414" s="113"/>
      <c r="U414" s="113"/>
      <c r="V414" s="113"/>
      <c r="W414" s="113"/>
      <c r="X414" s="112"/>
      <c r="Y414" s="112"/>
      <c r="Z414" s="112"/>
      <c r="AA414" s="20"/>
      <c r="AB414" s="20"/>
    </row>
    <row r="415" spans="1:28" s="2" customFormat="1" ht="15.7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36"/>
      <c r="Q415" s="112"/>
      <c r="R415" s="112"/>
      <c r="S415" s="113"/>
      <c r="T415" s="113"/>
      <c r="U415" s="113"/>
      <c r="V415" s="113"/>
      <c r="W415" s="113"/>
      <c r="X415" s="112"/>
      <c r="Y415" s="112"/>
      <c r="Z415" s="112"/>
      <c r="AA415" s="20"/>
      <c r="AB415" s="20"/>
    </row>
    <row r="416" spans="1:28" s="2" customFormat="1" ht="15.7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36"/>
      <c r="Q416" s="112"/>
      <c r="R416" s="112"/>
      <c r="S416" s="113"/>
      <c r="T416" s="113"/>
      <c r="U416" s="113"/>
      <c r="V416" s="113"/>
      <c r="W416" s="113"/>
      <c r="X416" s="112"/>
      <c r="Y416" s="112"/>
      <c r="Z416" s="112"/>
      <c r="AA416" s="20"/>
      <c r="AB416" s="20"/>
    </row>
    <row r="417" spans="1:28" s="2" customFormat="1" ht="15.7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36"/>
      <c r="Q417" s="112"/>
      <c r="R417" s="112"/>
      <c r="S417" s="113"/>
      <c r="T417" s="113"/>
      <c r="U417" s="113"/>
      <c r="V417" s="113"/>
      <c r="W417" s="113"/>
      <c r="X417" s="112"/>
      <c r="Y417" s="112"/>
      <c r="Z417" s="112"/>
      <c r="AA417" s="20"/>
      <c r="AB417" s="20"/>
    </row>
    <row r="418" spans="1:28" s="2" customFormat="1" ht="15.7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36"/>
      <c r="Q418" s="112"/>
      <c r="R418" s="112"/>
      <c r="S418" s="113"/>
      <c r="T418" s="113"/>
      <c r="U418" s="113"/>
      <c r="V418" s="113"/>
      <c r="W418" s="113"/>
      <c r="X418" s="112"/>
      <c r="Y418" s="112"/>
      <c r="Z418" s="112"/>
      <c r="AA418" s="20"/>
      <c r="AB418" s="20"/>
    </row>
    <row r="419" spans="1:28" s="2" customFormat="1" ht="15.7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36"/>
      <c r="Q419" s="112"/>
      <c r="R419" s="112"/>
      <c r="S419" s="113"/>
      <c r="T419" s="113"/>
      <c r="U419" s="113"/>
      <c r="V419" s="113"/>
      <c r="W419" s="113"/>
      <c r="X419" s="112"/>
      <c r="Y419" s="112"/>
      <c r="Z419" s="112"/>
      <c r="AA419" s="20"/>
      <c r="AB419" s="20"/>
    </row>
    <row r="420" spans="1:28" s="2" customFormat="1" ht="15.7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36"/>
      <c r="Q420" s="112"/>
      <c r="R420" s="112"/>
      <c r="S420" s="113"/>
      <c r="T420" s="113"/>
      <c r="U420" s="113"/>
      <c r="V420" s="113"/>
      <c r="W420" s="113"/>
      <c r="X420" s="112"/>
      <c r="Y420" s="112"/>
      <c r="Z420" s="112"/>
      <c r="AA420" s="20"/>
      <c r="AB420" s="20"/>
    </row>
    <row r="421" spans="1:28" s="2" customFormat="1" ht="15.7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36"/>
      <c r="Q421" s="112"/>
      <c r="R421" s="112"/>
      <c r="S421" s="113"/>
      <c r="T421" s="113"/>
      <c r="U421" s="113"/>
      <c r="V421" s="113"/>
      <c r="W421" s="113"/>
      <c r="X421" s="112"/>
      <c r="Y421" s="112"/>
      <c r="Z421" s="112"/>
      <c r="AA421" s="20"/>
      <c r="AB421" s="20"/>
    </row>
    <row r="422" spans="1:28" s="2" customFormat="1" ht="15.7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36"/>
      <c r="Q422" s="112"/>
      <c r="R422" s="112"/>
      <c r="S422" s="113"/>
      <c r="T422" s="113"/>
      <c r="U422" s="113"/>
      <c r="V422" s="113"/>
      <c r="W422" s="113"/>
      <c r="X422" s="112"/>
      <c r="Y422" s="112"/>
      <c r="Z422" s="112"/>
      <c r="AA422" s="20"/>
      <c r="AB422" s="20"/>
    </row>
    <row r="423" spans="1:28" s="2" customFormat="1" ht="15.7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36"/>
      <c r="Q423" s="112"/>
      <c r="R423" s="112"/>
      <c r="S423" s="113"/>
      <c r="T423" s="113"/>
      <c r="U423" s="113"/>
      <c r="V423" s="113"/>
      <c r="W423" s="113"/>
      <c r="X423" s="112"/>
      <c r="Y423" s="112"/>
      <c r="Z423" s="112"/>
      <c r="AA423" s="20"/>
      <c r="AB423" s="20"/>
    </row>
    <row r="424" spans="1:28" s="2" customFormat="1" ht="15.7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36"/>
      <c r="Q424" s="112"/>
      <c r="R424" s="112"/>
      <c r="S424" s="113"/>
      <c r="T424" s="113"/>
      <c r="U424" s="113"/>
      <c r="V424" s="113"/>
      <c r="W424" s="113"/>
      <c r="X424" s="112"/>
      <c r="Y424" s="112"/>
      <c r="Z424" s="112"/>
      <c r="AA424" s="20"/>
      <c r="AB424" s="20"/>
    </row>
    <row r="425" spans="1:28" s="2" customFormat="1" ht="15.7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36"/>
      <c r="Q425" s="112"/>
      <c r="R425" s="112"/>
      <c r="S425" s="113"/>
      <c r="T425" s="113"/>
      <c r="U425" s="113"/>
      <c r="V425" s="113"/>
      <c r="W425" s="113"/>
      <c r="X425" s="112"/>
      <c r="Y425" s="112"/>
      <c r="Z425" s="112"/>
      <c r="AA425" s="20"/>
      <c r="AB425" s="20"/>
    </row>
    <row r="426" spans="1:28" s="2" customFormat="1" ht="15.7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36"/>
      <c r="Q426" s="112"/>
      <c r="R426" s="112"/>
      <c r="S426" s="113"/>
      <c r="T426" s="113"/>
      <c r="U426" s="113"/>
      <c r="V426" s="113"/>
      <c r="W426" s="113"/>
      <c r="X426" s="112"/>
      <c r="Y426" s="112"/>
      <c r="Z426" s="112"/>
      <c r="AA426" s="20"/>
      <c r="AB426" s="20"/>
    </row>
    <row r="427" spans="1:28" s="2" customFormat="1" ht="15.7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36"/>
      <c r="Q427" s="112"/>
      <c r="R427" s="112"/>
      <c r="S427" s="113"/>
      <c r="T427" s="113"/>
      <c r="U427" s="113"/>
      <c r="V427" s="113"/>
      <c r="W427" s="113"/>
      <c r="X427" s="112"/>
      <c r="Y427" s="112"/>
      <c r="Z427" s="112"/>
      <c r="AA427" s="20"/>
      <c r="AB427" s="20"/>
    </row>
    <row r="428" spans="1:28" s="2" customFormat="1" ht="15.7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36"/>
      <c r="Q428" s="112"/>
      <c r="R428" s="112"/>
      <c r="S428" s="113"/>
      <c r="T428" s="113"/>
      <c r="U428" s="113"/>
      <c r="V428" s="113"/>
      <c r="W428" s="113"/>
      <c r="X428" s="112"/>
      <c r="Y428" s="112"/>
      <c r="Z428" s="112"/>
      <c r="AA428" s="20"/>
      <c r="AB428" s="20"/>
    </row>
    <row r="429" spans="1:28" s="2" customFormat="1" ht="15.7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36"/>
      <c r="Q429" s="112"/>
      <c r="R429" s="112"/>
      <c r="S429" s="113"/>
      <c r="T429" s="113"/>
      <c r="U429" s="113"/>
      <c r="V429" s="113"/>
      <c r="W429" s="113"/>
      <c r="X429" s="112"/>
      <c r="Y429" s="112"/>
      <c r="Z429" s="112"/>
      <c r="AA429" s="20"/>
      <c r="AB429" s="20"/>
    </row>
    <row r="430" spans="1:28" s="2" customFormat="1" ht="15.7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36"/>
      <c r="Q430" s="112"/>
      <c r="R430" s="112"/>
      <c r="S430" s="113"/>
      <c r="T430" s="113"/>
      <c r="U430" s="113"/>
      <c r="V430" s="113"/>
      <c r="W430" s="113"/>
      <c r="X430" s="112"/>
      <c r="Y430" s="112"/>
      <c r="Z430" s="112"/>
      <c r="AA430" s="20"/>
      <c r="AB430" s="20"/>
    </row>
    <row r="431" spans="1:28" s="2" customFormat="1" ht="15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36"/>
      <c r="Q431" s="112"/>
      <c r="R431" s="112"/>
      <c r="S431" s="113"/>
      <c r="T431" s="113"/>
      <c r="U431" s="113"/>
      <c r="V431" s="113"/>
      <c r="W431" s="113"/>
      <c r="X431" s="112"/>
      <c r="Y431" s="112"/>
      <c r="Z431" s="112"/>
      <c r="AA431" s="20"/>
      <c r="AB431" s="20"/>
    </row>
    <row r="432" spans="1:28" s="2" customFormat="1" ht="15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36"/>
      <c r="Q432" s="112"/>
      <c r="R432" s="112"/>
      <c r="S432" s="113"/>
      <c r="T432" s="113"/>
      <c r="U432" s="113"/>
      <c r="V432" s="113"/>
      <c r="W432" s="113"/>
      <c r="X432" s="112"/>
      <c r="Y432" s="112"/>
      <c r="Z432" s="112"/>
      <c r="AA432" s="20"/>
      <c r="AB432" s="20"/>
    </row>
    <row r="433" spans="1:28" s="2" customFormat="1" ht="15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36"/>
      <c r="Q433" s="112"/>
      <c r="R433" s="112"/>
      <c r="S433" s="113"/>
      <c r="T433" s="113"/>
      <c r="U433" s="113"/>
      <c r="V433" s="113"/>
      <c r="W433" s="113"/>
      <c r="X433" s="112"/>
      <c r="Y433" s="112"/>
      <c r="Z433" s="112"/>
      <c r="AA433" s="20"/>
      <c r="AB433" s="20"/>
    </row>
    <row r="434" spans="1:28" s="2" customFormat="1" ht="15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36"/>
      <c r="Q434" s="112"/>
      <c r="R434" s="112"/>
      <c r="S434" s="113"/>
      <c r="T434" s="113"/>
      <c r="U434" s="113"/>
      <c r="V434" s="113"/>
      <c r="W434" s="113"/>
      <c r="X434" s="112"/>
      <c r="Y434" s="112"/>
      <c r="Z434" s="112"/>
      <c r="AA434" s="20"/>
      <c r="AB434" s="20"/>
    </row>
    <row r="435" spans="1:28" s="2" customFormat="1" ht="15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36"/>
      <c r="Q435" s="112"/>
      <c r="R435" s="112"/>
      <c r="S435" s="113"/>
      <c r="T435" s="113"/>
      <c r="U435" s="113"/>
      <c r="V435" s="113"/>
      <c r="W435" s="113"/>
      <c r="X435" s="112"/>
      <c r="Y435" s="112"/>
      <c r="Z435" s="112"/>
      <c r="AA435" s="20"/>
      <c r="AB435" s="20"/>
    </row>
    <row r="436" spans="1:28" s="2" customFormat="1" ht="15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36"/>
      <c r="Q436" s="112"/>
      <c r="R436" s="112"/>
      <c r="S436" s="113"/>
      <c r="T436" s="113"/>
      <c r="U436" s="113"/>
      <c r="V436" s="113"/>
      <c r="W436" s="113"/>
      <c r="X436" s="112"/>
      <c r="Y436" s="112"/>
      <c r="Z436" s="112"/>
      <c r="AA436" s="20"/>
      <c r="AB436" s="20"/>
    </row>
    <row r="437" spans="1:28" s="2" customFormat="1" ht="15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36"/>
      <c r="Q437" s="112"/>
      <c r="R437" s="112"/>
      <c r="S437" s="113"/>
      <c r="T437" s="113"/>
      <c r="U437" s="113"/>
      <c r="V437" s="113"/>
      <c r="W437" s="113"/>
      <c r="X437" s="112"/>
      <c r="Y437" s="112"/>
      <c r="Z437" s="112"/>
      <c r="AA437" s="20"/>
      <c r="AB437" s="20"/>
    </row>
    <row r="438" spans="1:28" s="2" customFormat="1" ht="15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36"/>
      <c r="Q438" s="112"/>
      <c r="R438" s="112"/>
      <c r="S438" s="113"/>
      <c r="T438" s="113"/>
      <c r="U438" s="113"/>
      <c r="V438" s="113"/>
      <c r="W438" s="113"/>
      <c r="X438" s="112"/>
      <c r="Y438" s="112"/>
      <c r="Z438" s="112"/>
      <c r="AA438" s="20"/>
      <c r="AB438" s="20"/>
    </row>
    <row r="439" spans="1:28" s="2" customFormat="1" ht="15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36"/>
      <c r="Q439" s="112"/>
      <c r="R439" s="112"/>
      <c r="S439" s="113"/>
      <c r="T439" s="113"/>
      <c r="U439" s="113"/>
      <c r="V439" s="113"/>
      <c r="W439" s="113"/>
      <c r="X439" s="112"/>
      <c r="Y439" s="112"/>
      <c r="Z439" s="112"/>
      <c r="AA439" s="20"/>
      <c r="AB439" s="20"/>
    </row>
    <row r="440" spans="1:28" s="2" customFormat="1" ht="15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36"/>
      <c r="Q440" s="112"/>
      <c r="R440" s="112"/>
      <c r="S440" s="113"/>
      <c r="T440" s="113"/>
      <c r="U440" s="113"/>
      <c r="V440" s="113"/>
      <c r="W440" s="113"/>
      <c r="X440" s="112"/>
      <c r="Y440" s="112"/>
      <c r="Z440" s="112"/>
      <c r="AA440" s="20"/>
      <c r="AB440" s="20"/>
    </row>
    <row r="441" spans="1:28" s="2" customFormat="1" ht="15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36"/>
      <c r="Q441" s="112"/>
      <c r="R441" s="112"/>
      <c r="S441" s="113"/>
      <c r="T441" s="113"/>
      <c r="U441" s="113"/>
      <c r="V441" s="113"/>
      <c r="W441" s="113"/>
      <c r="X441" s="112"/>
      <c r="Y441" s="112"/>
      <c r="Z441" s="112"/>
      <c r="AA441" s="20"/>
      <c r="AB441" s="20"/>
    </row>
    <row r="442" spans="1:28" s="2" customFormat="1" ht="15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36"/>
      <c r="Q442" s="112"/>
      <c r="R442" s="112"/>
      <c r="S442" s="113"/>
      <c r="T442" s="113"/>
      <c r="U442" s="113"/>
      <c r="V442" s="113"/>
      <c r="W442" s="113"/>
      <c r="X442" s="112"/>
      <c r="Y442" s="112"/>
      <c r="Z442" s="112"/>
      <c r="AA442" s="20"/>
      <c r="AB442" s="20"/>
    </row>
    <row r="443" spans="1:28" s="2" customFormat="1" ht="15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36"/>
      <c r="Q443" s="112"/>
      <c r="R443" s="112"/>
      <c r="S443" s="113"/>
      <c r="T443" s="113"/>
      <c r="U443" s="113"/>
      <c r="V443" s="113"/>
      <c r="W443" s="113"/>
      <c r="X443" s="112"/>
      <c r="Y443" s="112"/>
      <c r="Z443" s="112"/>
      <c r="AA443" s="20"/>
      <c r="AB443" s="20"/>
    </row>
    <row r="444" spans="1:28" s="2" customFormat="1" ht="15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36"/>
      <c r="Q444" s="112"/>
      <c r="R444" s="112"/>
      <c r="S444" s="113"/>
      <c r="T444" s="113"/>
      <c r="U444" s="113"/>
      <c r="V444" s="113"/>
      <c r="W444" s="113"/>
      <c r="X444" s="112"/>
      <c r="Y444" s="112"/>
      <c r="Z444" s="112"/>
      <c r="AA444" s="20"/>
      <c r="AB444" s="20"/>
    </row>
    <row r="445" spans="1:28" s="2" customFormat="1" ht="15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36"/>
      <c r="Q445" s="112"/>
      <c r="R445" s="112"/>
      <c r="S445" s="113"/>
      <c r="T445" s="113"/>
      <c r="U445" s="113"/>
      <c r="V445" s="113"/>
      <c r="W445" s="113"/>
      <c r="X445" s="112"/>
      <c r="Y445" s="112"/>
      <c r="Z445" s="112"/>
      <c r="AA445" s="20"/>
      <c r="AB445" s="20"/>
    </row>
    <row r="446" spans="1:28" s="2" customFormat="1" ht="15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36"/>
      <c r="Q446" s="112"/>
      <c r="R446" s="112"/>
      <c r="S446" s="113"/>
      <c r="T446" s="113"/>
      <c r="U446" s="113"/>
      <c r="V446" s="113"/>
      <c r="W446" s="113"/>
      <c r="X446" s="112"/>
      <c r="Y446" s="112"/>
      <c r="Z446" s="112"/>
      <c r="AA446" s="20"/>
      <c r="AB446" s="20"/>
    </row>
    <row r="447" spans="1:28" s="2" customFormat="1" ht="15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36"/>
      <c r="Q447" s="112"/>
      <c r="R447" s="112"/>
      <c r="S447" s="113"/>
      <c r="T447" s="113"/>
      <c r="U447" s="113"/>
      <c r="V447" s="113"/>
      <c r="W447" s="113"/>
      <c r="X447" s="112"/>
      <c r="Y447" s="112"/>
      <c r="Z447" s="112"/>
      <c r="AA447" s="20"/>
      <c r="AB447" s="20"/>
    </row>
    <row r="448" spans="1:28" s="2" customFormat="1" ht="15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36"/>
      <c r="Q448" s="112"/>
      <c r="R448" s="112"/>
      <c r="S448" s="113"/>
      <c r="T448" s="113"/>
      <c r="U448" s="113"/>
      <c r="V448" s="113"/>
      <c r="W448" s="113"/>
      <c r="X448" s="112"/>
      <c r="Y448" s="112"/>
      <c r="Z448" s="112"/>
      <c r="AA448" s="20"/>
      <c r="AB448" s="20"/>
    </row>
    <row r="449" spans="1:28" s="2" customFormat="1" ht="15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36"/>
      <c r="Q449" s="112"/>
      <c r="R449" s="112"/>
      <c r="S449" s="113"/>
      <c r="T449" s="113"/>
      <c r="U449" s="113"/>
      <c r="V449" s="113"/>
      <c r="W449" s="113"/>
      <c r="X449" s="112"/>
      <c r="Y449" s="112"/>
      <c r="Z449" s="112"/>
      <c r="AA449" s="20"/>
      <c r="AB449" s="20"/>
    </row>
    <row r="450" spans="1:28" s="2" customFormat="1" ht="15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36"/>
      <c r="Q450" s="112"/>
      <c r="R450" s="112"/>
      <c r="S450" s="113"/>
      <c r="T450" s="113"/>
      <c r="U450" s="113"/>
      <c r="V450" s="113"/>
      <c r="W450" s="113"/>
      <c r="X450" s="112"/>
      <c r="Y450" s="112"/>
      <c r="Z450" s="112"/>
      <c r="AA450" s="20"/>
      <c r="AB450" s="20"/>
    </row>
    <row r="451" spans="1:28" s="2" customFormat="1" ht="15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36"/>
      <c r="Q451" s="112"/>
      <c r="R451" s="112"/>
      <c r="S451" s="113"/>
      <c r="T451" s="113"/>
      <c r="U451" s="113"/>
      <c r="V451" s="113"/>
      <c r="W451" s="113"/>
      <c r="X451" s="112"/>
      <c r="Y451" s="112"/>
      <c r="Z451" s="112"/>
      <c r="AA451" s="20"/>
      <c r="AB451" s="20"/>
    </row>
    <row r="452" spans="1:28" s="2" customFormat="1" ht="15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36"/>
      <c r="Q452" s="112"/>
      <c r="R452" s="112"/>
      <c r="S452" s="113"/>
      <c r="T452" s="113"/>
      <c r="U452" s="113"/>
      <c r="V452" s="113"/>
      <c r="W452" s="113"/>
      <c r="X452" s="112"/>
      <c r="Y452" s="112"/>
      <c r="Z452" s="112"/>
      <c r="AA452" s="20"/>
      <c r="AB452" s="20"/>
    </row>
    <row r="453" spans="1:28" s="2" customFormat="1" ht="15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36"/>
      <c r="Q453" s="112"/>
      <c r="R453" s="112"/>
      <c r="S453" s="113"/>
      <c r="T453" s="113"/>
      <c r="U453" s="113"/>
      <c r="V453" s="113"/>
      <c r="W453" s="113"/>
      <c r="X453" s="112"/>
      <c r="Y453" s="112"/>
      <c r="Z453" s="112"/>
      <c r="AA453" s="20"/>
      <c r="AB453" s="20"/>
    </row>
    <row r="454" spans="1:28" s="2" customFormat="1" ht="15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36"/>
      <c r="Q454" s="112"/>
      <c r="R454" s="112"/>
      <c r="S454" s="113"/>
      <c r="T454" s="113"/>
      <c r="U454" s="113"/>
      <c r="V454" s="113"/>
      <c r="W454" s="113"/>
      <c r="X454" s="112"/>
      <c r="Y454" s="112"/>
      <c r="Z454" s="112"/>
      <c r="AA454" s="20"/>
      <c r="AB454" s="20"/>
    </row>
    <row r="455" spans="1:28" s="2" customFormat="1" ht="15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36"/>
      <c r="Q455" s="112"/>
      <c r="R455" s="112"/>
      <c r="S455" s="113"/>
      <c r="T455" s="113"/>
      <c r="U455" s="113"/>
      <c r="V455" s="113"/>
      <c r="W455" s="113"/>
      <c r="X455" s="112"/>
      <c r="Y455" s="112"/>
      <c r="Z455" s="112"/>
      <c r="AA455" s="20"/>
      <c r="AB455" s="20"/>
    </row>
    <row r="456" spans="1:28" s="2" customFormat="1" ht="15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36"/>
      <c r="Q456" s="112"/>
      <c r="R456" s="112"/>
      <c r="S456" s="113"/>
      <c r="T456" s="113"/>
      <c r="U456" s="113"/>
      <c r="V456" s="113"/>
      <c r="W456" s="113"/>
      <c r="X456" s="112"/>
      <c r="Y456" s="112"/>
      <c r="Z456" s="112"/>
      <c r="AA456" s="20"/>
      <c r="AB456" s="20"/>
    </row>
    <row r="457" spans="1:28" s="2" customFormat="1" ht="15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36"/>
      <c r="Q457" s="112"/>
      <c r="R457" s="112"/>
      <c r="S457" s="113"/>
      <c r="T457" s="113"/>
      <c r="U457" s="113"/>
      <c r="V457" s="113"/>
      <c r="W457" s="113"/>
      <c r="X457" s="112"/>
      <c r="Y457" s="112"/>
      <c r="Z457" s="112"/>
      <c r="AA457" s="20"/>
      <c r="AB457" s="20"/>
    </row>
    <row r="458" spans="1:28" s="2" customFormat="1" ht="15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36"/>
      <c r="Q458" s="112"/>
      <c r="R458" s="112"/>
      <c r="S458" s="113"/>
      <c r="T458" s="113"/>
      <c r="U458" s="113"/>
      <c r="V458" s="113"/>
      <c r="W458" s="113"/>
      <c r="X458" s="112"/>
      <c r="Y458" s="112"/>
      <c r="Z458" s="112"/>
      <c r="AA458" s="20"/>
      <c r="AB458" s="20"/>
    </row>
    <row r="459" spans="1:28" s="2" customFormat="1" ht="15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36"/>
      <c r="Q459" s="112"/>
      <c r="R459" s="112"/>
      <c r="S459" s="113"/>
      <c r="T459" s="113"/>
      <c r="U459" s="113"/>
      <c r="V459" s="113"/>
      <c r="W459" s="113"/>
      <c r="X459" s="112"/>
      <c r="Y459" s="112"/>
      <c r="Z459" s="112"/>
      <c r="AA459" s="20"/>
      <c r="AB459" s="20"/>
    </row>
    <row r="460" spans="1:28" s="2" customFormat="1" ht="15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36"/>
      <c r="Q460" s="112"/>
      <c r="R460" s="112"/>
      <c r="S460" s="113"/>
      <c r="T460" s="113"/>
      <c r="U460" s="113"/>
      <c r="V460" s="113"/>
      <c r="W460" s="113"/>
      <c r="X460" s="112"/>
      <c r="Y460" s="112"/>
      <c r="Z460" s="112"/>
      <c r="AA460" s="20"/>
      <c r="AB460" s="20"/>
    </row>
    <row r="461" spans="1:28" s="2" customFormat="1" ht="15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36"/>
      <c r="Q461" s="112"/>
      <c r="R461" s="112"/>
      <c r="S461" s="113"/>
      <c r="T461" s="113"/>
      <c r="U461" s="113"/>
      <c r="V461" s="113"/>
      <c r="W461" s="113"/>
      <c r="X461" s="112"/>
      <c r="Y461" s="112"/>
      <c r="Z461" s="112"/>
      <c r="AA461" s="20"/>
      <c r="AB461" s="20"/>
    </row>
    <row r="462" spans="1:28" s="2" customFormat="1" ht="15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36"/>
      <c r="Q462" s="112"/>
      <c r="R462" s="112"/>
      <c r="S462" s="113"/>
      <c r="T462" s="113"/>
      <c r="U462" s="113"/>
      <c r="V462" s="113"/>
      <c r="W462" s="113"/>
      <c r="X462" s="112"/>
      <c r="Y462" s="112"/>
      <c r="Z462" s="112"/>
      <c r="AA462" s="20"/>
      <c r="AB462" s="20"/>
    </row>
    <row r="463" spans="1:28" s="2" customFormat="1" ht="15.7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36"/>
      <c r="Q463" s="112"/>
      <c r="R463" s="112"/>
      <c r="S463" s="113"/>
      <c r="T463" s="113"/>
      <c r="U463" s="113"/>
      <c r="V463" s="113"/>
      <c r="W463" s="113"/>
      <c r="X463" s="112"/>
      <c r="Y463" s="112"/>
      <c r="Z463" s="112"/>
      <c r="AA463" s="20"/>
      <c r="AB463" s="20"/>
    </row>
    <row r="464" spans="1:28" s="2" customFormat="1" ht="15.7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36"/>
      <c r="Q464" s="112"/>
      <c r="R464" s="112"/>
      <c r="S464" s="113"/>
      <c r="T464" s="113"/>
      <c r="U464" s="113"/>
      <c r="V464" s="113"/>
      <c r="W464" s="113"/>
      <c r="X464" s="112"/>
      <c r="Y464" s="112"/>
      <c r="Z464" s="112"/>
      <c r="AA464" s="20"/>
      <c r="AB464" s="20"/>
    </row>
    <row r="465" spans="1:28" s="2" customFormat="1" ht="15.7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36"/>
      <c r="Q465" s="112"/>
      <c r="R465" s="112"/>
      <c r="S465" s="113"/>
      <c r="T465" s="113"/>
      <c r="U465" s="113"/>
      <c r="V465" s="113"/>
      <c r="W465" s="113"/>
      <c r="X465" s="112"/>
      <c r="Y465" s="112"/>
      <c r="Z465" s="112"/>
      <c r="AA465" s="20"/>
      <c r="AB465" s="20"/>
    </row>
    <row r="466" spans="1:28" s="2" customFormat="1" ht="15.7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36"/>
      <c r="Q466" s="112"/>
      <c r="R466" s="112"/>
      <c r="S466" s="113"/>
      <c r="T466" s="113"/>
      <c r="U466" s="113"/>
      <c r="V466" s="113"/>
      <c r="W466" s="113"/>
      <c r="X466" s="112"/>
      <c r="Y466" s="112"/>
      <c r="Z466" s="112"/>
      <c r="AA466" s="20"/>
      <c r="AB466" s="20"/>
    </row>
    <row r="467" spans="1:28" s="2" customFormat="1" ht="15.7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36"/>
      <c r="Q467" s="112"/>
      <c r="R467" s="112"/>
      <c r="S467" s="113"/>
      <c r="T467" s="113"/>
      <c r="U467" s="113"/>
      <c r="V467" s="113"/>
      <c r="W467" s="113"/>
      <c r="X467" s="112"/>
      <c r="Y467" s="112"/>
      <c r="Z467" s="112"/>
      <c r="AA467" s="20"/>
      <c r="AB467" s="20"/>
    </row>
    <row r="468" spans="1:28" s="2" customFormat="1" ht="15.7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36"/>
      <c r="Q468" s="112"/>
      <c r="R468" s="112"/>
      <c r="S468" s="113"/>
      <c r="T468" s="113"/>
      <c r="U468" s="113"/>
      <c r="V468" s="113"/>
      <c r="W468" s="113"/>
      <c r="X468" s="112"/>
      <c r="Y468" s="112"/>
      <c r="Z468" s="112"/>
      <c r="AA468" s="20"/>
      <c r="AB468" s="20"/>
    </row>
    <row r="469" spans="1:28" s="2" customFormat="1" ht="15.7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36"/>
      <c r="Q469" s="112"/>
      <c r="R469" s="112"/>
      <c r="S469" s="113"/>
      <c r="T469" s="113"/>
      <c r="U469" s="113"/>
      <c r="V469" s="113"/>
      <c r="W469" s="113"/>
      <c r="X469" s="112"/>
      <c r="Y469" s="112"/>
      <c r="Z469" s="112"/>
      <c r="AA469" s="20"/>
      <c r="AB469" s="20"/>
    </row>
    <row r="470" spans="1:28" s="2" customFormat="1" ht="15.7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36"/>
      <c r="Q470" s="112"/>
      <c r="R470" s="112"/>
      <c r="S470" s="113"/>
      <c r="T470" s="113"/>
      <c r="U470" s="113"/>
      <c r="V470" s="113"/>
      <c r="W470" s="113"/>
      <c r="X470" s="112"/>
      <c r="Y470" s="112"/>
      <c r="Z470" s="112"/>
      <c r="AA470" s="20"/>
      <c r="AB470" s="20"/>
    </row>
    <row r="471" spans="1:28" s="2" customFormat="1" ht="15.7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36"/>
      <c r="Q471" s="112"/>
      <c r="R471" s="112"/>
      <c r="S471" s="113"/>
      <c r="T471" s="113"/>
      <c r="U471" s="113"/>
      <c r="V471" s="113"/>
      <c r="W471" s="113"/>
      <c r="X471" s="112"/>
      <c r="Y471" s="112"/>
      <c r="Z471" s="112"/>
      <c r="AA471" s="20"/>
      <c r="AB471" s="20"/>
    </row>
    <row r="472" spans="1:28" s="2" customFormat="1" ht="15.7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36"/>
      <c r="Q472" s="112"/>
      <c r="R472" s="112"/>
      <c r="S472" s="113"/>
      <c r="T472" s="113"/>
      <c r="U472" s="113"/>
      <c r="V472" s="113"/>
      <c r="W472" s="113"/>
      <c r="X472" s="112"/>
      <c r="Y472" s="112"/>
      <c r="Z472" s="112"/>
      <c r="AA472" s="20"/>
      <c r="AB472" s="20"/>
    </row>
    <row r="473" spans="1:28" s="2" customFormat="1" ht="15.7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36"/>
      <c r="Q473" s="112"/>
      <c r="R473" s="112"/>
      <c r="S473" s="113"/>
      <c r="T473" s="113"/>
      <c r="U473" s="113"/>
      <c r="V473" s="113"/>
      <c r="W473" s="113"/>
      <c r="X473" s="112"/>
      <c r="Y473" s="112"/>
      <c r="Z473" s="112"/>
      <c r="AA473" s="20"/>
      <c r="AB473" s="20"/>
    </row>
    <row r="474" spans="1:28" s="2" customFormat="1" ht="15.7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36"/>
      <c r="Q474" s="112"/>
      <c r="R474" s="112"/>
      <c r="S474" s="113"/>
      <c r="T474" s="113"/>
      <c r="U474" s="113"/>
      <c r="V474" s="113"/>
      <c r="W474" s="113"/>
      <c r="X474" s="112"/>
      <c r="Y474" s="112"/>
      <c r="Z474" s="112"/>
      <c r="AA474" s="20"/>
      <c r="AB474" s="20"/>
    </row>
    <row r="475" spans="1:28" s="2" customFormat="1" ht="15.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36"/>
      <c r="Q475" s="112"/>
      <c r="R475" s="112"/>
      <c r="S475" s="113"/>
      <c r="T475" s="113"/>
      <c r="U475" s="113"/>
      <c r="V475" s="113"/>
      <c r="W475" s="113"/>
      <c r="X475" s="112"/>
      <c r="Y475" s="112"/>
      <c r="Z475" s="112"/>
      <c r="AA475" s="20"/>
      <c r="AB475" s="20"/>
    </row>
    <row r="476" spans="1:28" s="2" customFormat="1" ht="15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36"/>
      <c r="Q476" s="112"/>
      <c r="R476" s="112"/>
      <c r="S476" s="113"/>
      <c r="T476" s="113"/>
      <c r="U476" s="113"/>
      <c r="V476" s="113"/>
      <c r="W476" s="113"/>
      <c r="X476" s="112"/>
      <c r="Y476" s="112"/>
      <c r="Z476" s="112"/>
      <c r="AA476" s="20"/>
      <c r="AB476" s="20"/>
    </row>
    <row r="477" spans="1:28" s="2" customFormat="1" ht="15.7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36"/>
      <c r="Q477" s="112"/>
      <c r="R477" s="112"/>
      <c r="S477" s="113"/>
      <c r="T477" s="113"/>
      <c r="U477" s="113"/>
      <c r="V477" s="113"/>
      <c r="W477" s="113"/>
      <c r="X477" s="112"/>
      <c r="Y477" s="112"/>
      <c r="Z477" s="112"/>
      <c r="AA477" s="20"/>
      <c r="AB477" s="20"/>
    </row>
    <row r="478" spans="1:28" s="2" customFormat="1" ht="15.7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36"/>
      <c r="Q478" s="112"/>
      <c r="R478" s="112"/>
      <c r="S478" s="113"/>
      <c r="T478" s="113"/>
      <c r="U478" s="113"/>
      <c r="V478" s="113"/>
      <c r="W478" s="113"/>
      <c r="X478" s="112"/>
      <c r="Y478" s="112"/>
      <c r="Z478" s="112"/>
      <c r="AA478" s="20"/>
      <c r="AB478" s="20"/>
    </row>
    <row r="479" spans="1:28" s="4" customFormat="1" ht="15.7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36"/>
      <c r="Q479" s="112"/>
      <c r="R479" s="112"/>
      <c r="S479" s="113"/>
      <c r="T479" s="113"/>
      <c r="U479" s="113"/>
      <c r="V479" s="113"/>
      <c r="W479" s="113"/>
      <c r="X479" s="112"/>
      <c r="Y479" s="3"/>
      <c r="Z479" s="3"/>
      <c r="AA479" s="6"/>
      <c r="AB479" s="6"/>
    </row>
    <row r="480" spans="1:28" s="4" customFormat="1" ht="15.7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36"/>
      <c r="Q480" s="112"/>
      <c r="R480" s="112"/>
      <c r="S480" s="113"/>
      <c r="T480" s="113"/>
      <c r="U480" s="113"/>
      <c r="V480" s="113"/>
      <c r="W480" s="113"/>
      <c r="X480" s="112"/>
      <c r="Y480" s="3"/>
      <c r="Z480" s="3"/>
      <c r="AA480" s="6"/>
      <c r="AB480" s="6"/>
    </row>
    <row r="481" spans="1:28" s="4" customFormat="1" ht="15.7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36"/>
      <c r="Q481" s="112"/>
      <c r="R481" s="112"/>
      <c r="S481" s="113"/>
      <c r="T481" s="113"/>
      <c r="U481" s="113"/>
      <c r="V481" s="113"/>
      <c r="W481" s="113"/>
      <c r="X481" s="112"/>
      <c r="Y481" s="3"/>
      <c r="Z481" s="3"/>
      <c r="AA481" s="6"/>
      <c r="AB481" s="6"/>
    </row>
    <row r="482" spans="1:28" s="4" customFormat="1" ht="15.7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36"/>
      <c r="Q482" s="112"/>
      <c r="R482" s="112"/>
      <c r="S482" s="113"/>
      <c r="T482" s="113"/>
      <c r="U482" s="113"/>
      <c r="V482" s="113"/>
      <c r="W482" s="113"/>
      <c r="X482" s="112"/>
      <c r="Y482" s="3"/>
      <c r="Z482" s="3"/>
      <c r="AA482" s="6"/>
      <c r="AB482" s="6"/>
    </row>
    <row r="483" spans="1:28" s="4" customFormat="1" ht="15.7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36"/>
      <c r="Q483" s="112"/>
      <c r="R483" s="112"/>
      <c r="S483" s="113"/>
      <c r="T483" s="113"/>
      <c r="U483" s="113"/>
      <c r="V483" s="113"/>
      <c r="W483" s="113"/>
      <c r="X483" s="112"/>
      <c r="Y483" s="3"/>
      <c r="Z483" s="3"/>
      <c r="AA483" s="6"/>
      <c r="AB483" s="6"/>
    </row>
    <row r="484" spans="1:28" s="4" customFormat="1" ht="15.7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36"/>
      <c r="Q484" s="112"/>
      <c r="R484" s="112"/>
      <c r="S484" s="113"/>
      <c r="T484" s="113"/>
      <c r="U484" s="113"/>
      <c r="V484" s="113"/>
      <c r="W484" s="113"/>
      <c r="X484" s="112"/>
      <c r="Y484" s="3"/>
      <c r="Z484" s="3"/>
      <c r="AA484" s="6"/>
      <c r="AB484" s="6"/>
    </row>
    <row r="485" spans="1:28" s="4" customFormat="1" ht="15.7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36"/>
      <c r="Q485" s="112"/>
      <c r="R485" s="112"/>
      <c r="S485" s="113"/>
      <c r="T485" s="113"/>
      <c r="U485" s="113"/>
      <c r="V485" s="113"/>
      <c r="W485" s="113"/>
      <c r="X485" s="112"/>
      <c r="Y485" s="3"/>
      <c r="Z485" s="3"/>
      <c r="AA485" s="6"/>
      <c r="AB485" s="6"/>
    </row>
    <row r="486" spans="1:28" s="4" customFormat="1" ht="15.7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36"/>
      <c r="Q486" s="112"/>
      <c r="R486" s="112"/>
      <c r="S486" s="113"/>
      <c r="T486" s="113"/>
      <c r="U486" s="113"/>
      <c r="V486" s="113"/>
      <c r="W486" s="113"/>
      <c r="X486" s="112"/>
      <c r="Y486" s="3"/>
      <c r="Z486" s="3"/>
      <c r="AA486" s="6"/>
      <c r="AB486" s="6"/>
    </row>
    <row r="487" spans="1:28" s="4" customFormat="1" ht="15.7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36"/>
      <c r="Q487" s="112"/>
      <c r="R487" s="112"/>
      <c r="S487" s="113"/>
      <c r="T487" s="113"/>
      <c r="U487" s="113"/>
      <c r="V487" s="113"/>
      <c r="W487" s="113"/>
      <c r="X487" s="112"/>
      <c r="Y487" s="3"/>
      <c r="Z487" s="3"/>
      <c r="AA487" s="6"/>
      <c r="AB487" s="6"/>
    </row>
    <row r="488" spans="1:28" s="4" customFormat="1" ht="15.7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36"/>
      <c r="Q488" s="112"/>
      <c r="R488" s="112"/>
      <c r="S488" s="113"/>
      <c r="T488" s="113"/>
      <c r="U488" s="113"/>
      <c r="V488" s="113"/>
      <c r="W488" s="113"/>
      <c r="X488" s="112"/>
      <c r="Y488" s="3"/>
      <c r="Z488" s="3"/>
      <c r="AA488" s="6"/>
      <c r="AB488" s="6"/>
    </row>
    <row r="489" spans="1:28" s="4" customFormat="1" ht="15.7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36"/>
      <c r="Q489" s="112"/>
      <c r="R489" s="112"/>
      <c r="S489" s="113"/>
      <c r="T489" s="113"/>
      <c r="U489" s="113"/>
      <c r="V489" s="113"/>
      <c r="W489" s="113"/>
      <c r="X489" s="112"/>
      <c r="Y489" s="3"/>
      <c r="Z489" s="3"/>
      <c r="AA489" s="6"/>
      <c r="AB489" s="6"/>
    </row>
    <row r="490" spans="1:28" s="4" customFormat="1" ht="15.7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36"/>
      <c r="Q490" s="112"/>
      <c r="R490" s="112"/>
      <c r="S490" s="113"/>
      <c r="T490" s="113"/>
      <c r="U490" s="113"/>
      <c r="V490" s="113"/>
      <c r="W490" s="113"/>
      <c r="X490" s="112"/>
      <c r="Y490" s="3"/>
      <c r="Z490" s="3"/>
      <c r="AA490" s="6"/>
      <c r="AB490" s="6"/>
    </row>
    <row r="491" spans="1:28" s="4" customFormat="1" ht="15.7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36"/>
      <c r="Q491" s="112"/>
      <c r="R491" s="112"/>
      <c r="S491" s="113"/>
      <c r="T491" s="113"/>
      <c r="U491" s="113"/>
      <c r="V491" s="113"/>
      <c r="W491" s="113"/>
      <c r="X491" s="112"/>
      <c r="Y491" s="3"/>
      <c r="Z491" s="3"/>
      <c r="AA491" s="6"/>
      <c r="AB491" s="6"/>
    </row>
    <row r="492" spans="1:28" s="4" customFormat="1" ht="15.7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36"/>
      <c r="Q492" s="112"/>
      <c r="R492" s="112"/>
      <c r="S492" s="113"/>
      <c r="T492" s="113"/>
      <c r="U492" s="113"/>
      <c r="V492" s="113"/>
      <c r="W492" s="113"/>
      <c r="X492" s="112"/>
      <c r="Y492" s="3"/>
      <c r="Z492" s="3"/>
      <c r="AA492" s="6"/>
      <c r="AB492" s="6"/>
    </row>
    <row r="493" spans="1:28" s="4" customFormat="1" ht="15.7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36"/>
      <c r="Q493" s="112"/>
      <c r="R493" s="112"/>
      <c r="S493" s="113"/>
      <c r="T493" s="113"/>
      <c r="U493" s="113"/>
      <c r="V493" s="113"/>
      <c r="W493" s="113"/>
      <c r="X493" s="112"/>
      <c r="Y493" s="3"/>
      <c r="Z493" s="3"/>
      <c r="AA493" s="6"/>
      <c r="AB493" s="6"/>
    </row>
    <row r="494" spans="1:28" s="4" customFormat="1" ht="15.7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36"/>
      <c r="Q494" s="112"/>
      <c r="R494" s="112"/>
      <c r="S494" s="113"/>
      <c r="T494" s="113"/>
      <c r="U494" s="113"/>
      <c r="V494" s="113"/>
      <c r="W494" s="113"/>
      <c r="X494" s="112"/>
      <c r="Y494" s="3"/>
      <c r="Z494" s="3"/>
      <c r="AA494" s="6"/>
      <c r="AB494" s="6"/>
    </row>
    <row r="495" spans="1:28" s="4" customFormat="1" ht="15.7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36"/>
      <c r="Q495" s="112"/>
      <c r="R495" s="112"/>
      <c r="S495" s="113"/>
      <c r="T495" s="113"/>
      <c r="U495" s="113"/>
      <c r="V495" s="113"/>
      <c r="W495" s="113"/>
      <c r="X495" s="112"/>
      <c r="Y495" s="3"/>
      <c r="Z495" s="3"/>
      <c r="AA495" s="6"/>
      <c r="AB495" s="6"/>
    </row>
    <row r="496" spans="1:28" s="4" customFormat="1" ht="15.7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36"/>
      <c r="Q496" s="112"/>
      <c r="R496" s="112"/>
      <c r="S496" s="113"/>
      <c r="T496" s="113"/>
      <c r="U496" s="113"/>
      <c r="V496" s="113"/>
      <c r="W496" s="113"/>
      <c r="X496" s="112"/>
      <c r="Y496" s="3"/>
      <c r="Z496" s="3"/>
      <c r="AA496" s="6"/>
      <c r="AB496" s="6"/>
    </row>
    <row r="497" spans="1:28" s="4" customFormat="1" ht="15.7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36"/>
      <c r="Q497" s="112"/>
      <c r="R497" s="112"/>
      <c r="S497" s="113"/>
      <c r="T497" s="113"/>
      <c r="U497" s="113"/>
      <c r="V497" s="113"/>
      <c r="W497" s="113"/>
      <c r="X497" s="112"/>
      <c r="Y497" s="3"/>
      <c r="Z497" s="3"/>
      <c r="AA497" s="6"/>
      <c r="AB497" s="6"/>
    </row>
    <row r="498" spans="1:28" s="4" customFormat="1" ht="15.7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36"/>
      <c r="Q498" s="112"/>
      <c r="R498" s="112"/>
      <c r="S498" s="113"/>
      <c r="T498" s="113"/>
      <c r="U498" s="113"/>
      <c r="V498" s="113"/>
      <c r="W498" s="113"/>
      <c r="X498" s="112"/>
      <c r="Y498" s="3"/>
      <c r="Z498" s="3"/>
      <c r="AA498" s="6"/>
      <c r="AB498" s="6"/>
    </row>
    <row r="499" spans="1:28" s="4" customFormat="1" ht="15.7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36"/>
      <c r="Q499" s="112"/>
      <c r="R499" s="112"/>
      <c r="S499" s="113"/>
      <c r="T499" s="113"/>
      <c r="U499" s="113"/>
      <c r="V499" s="113"/>
      <c r="W499" s="113"/>
      <c r="X499" s="112"/>
      <c r="Y499" s="3"/>
      <c r="Z499" s="3"/>
      <c r="AA499" s="6"/>
      <c r="AB499" s="6"/>
    </row>
    <row r="500" spans="1:28" s="4" customFormat="1" ht="15.7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36"/>
      <c r="Q500" s="112"/>
      <c r="R500" s="112"/>
      <c r="S500" s="113"/>
      <c r="T500" s="113"/>
      <c r="U500" s="113"/>
      <c r="V500" s="113"/>
      <c r="W500" s="113"/>
      <c r="X500" s="112"/>
      <c r="Y500" s="3"/>
      <c r="Z500" s="3"/>
      <c r="AA500" s="6"/>
      <c r="AB500" s="6"/>
    </row>
    <row r="501" spans="1:28" s="4" customFormat="1" ht="15.7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36"/>
      <c r="Q501" s="112"/>
      <c r="R501" s="112"/>
      <c r="S501" s="113"/>
      <c r="T501" s="113"/>
      <c r="U501" s="113"/>
      <c r="V501" s="113"/>
      <c r="W501" s="113"/>
      <c r="X501" s="112"/>
      <c r="Y501" s="3"/>
      <c r="Z501" s="3"/>
      <c r="AA501" s="6"/>
      <c r="AB501" s="6"/>
    </row>
    <row r="502" spans="1:28" s="4" customFormat="1" ht="15.7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36"/>
      <c r="Q502" s="112"/>
      <c r="R502" s="112"/>
      <c r="S502" s="113"/>
      <c r="T502" s="113"/>
      <c r="U502" s="113"/>
      <c r="V502" s="113"/>
      <c r="W502" s="113"/>
      <c r="X502" s="112"/>
      <c r="Y502" s="3"/>
      <c r="Z502" s="3"/>
      <c r="AA502" s="6"/>
      <c r="AB502" s="6"/>
    </row>
    <row r="503" spans="1:28" s="4" customFormat="1" ht="15.7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36"/>
      <c r="Q503" s="112"/>
      <c r="R503" s="112"/>
      <c r="S503" s="113"/>
      <c r="T503" s="113"/>
      <c r="U503" s="113"/>
      <c r="V503" s="113"/>
      <c r="W503" s="113"/>
      <c r="X503" s="112"/>
      <c r="Y503" s="3"/>
      <c r="Z503" s="3"/>
      <c r="AA503" s="6"/>
      <c r="AB503" s="6"/>
    </row>
    <row r="504" spans="1:28" s="4" customFormat="1" ht="15.7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36"/>
      <c r="Q504" s="112"/>
      <c r="R504" s="112"/>
      <c r="S504" s="113"/>
      <c r="T504" s="113"/>
      <c r="U504" s="113"/>
      <c r="V504" s="113"/>
      <c r="W504" s="113"/>
      <c r="X504" s="112"/>
      <c r="Y504" s="3"/>
      <c r="Z504" s="3"/>
      <c r="AA504" s="6"/>
      <c r="AB504" s="6"/>
    </row>
    <row r="505" spans="1:28" s="4" customFormat="1" ht="15.7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36"/>
      <c r="Q505" s="112"/>
      <c r="R505" s="112"/>
      <c r="S505" s="113"/>
      <c r="T505" s="113"/>
      <c r="U505" s="113"/>
      <c r="V505" s="113"/>
      <c r="W505" s="113"/>
      <c r="X505" s="112"/>
      <c r="Y505" s="3"/>
      <c r="Z505" s="3"/>
      <c r="AA505" s="6"/>
      <c r="AB505" s="6"/>
    </row>
    <row r="506" spans="1:28" s="4" customFormat="1" ht="15.7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36"/>
      <c r="Q506" s="112"/>
      <c r="R506" s="112"/>
      <c r="S506" s="113"/>
      <c r="T506" s="113"/>
      <c r="U506" s="113"/>
      <c r="V506" s="113"/>
      <c r="W506" s="113"/>
      <c r="X506" s="112"/>
      <c r="Y506" s="3"/>
      <c r="Z506" s="3"/>
      <c r="AA506" s="6"/>
      <c r="AB506" s="6"/>
    </row>
    <row r="507" spans="1:28" s="4" customFormat="1" ht="15.7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36"/>
      <c r="Q507" s="112"/>
      <c r="R507" s="112"/>
      <c r="S507" s="113"/>
      <c r="T507" s="113"/>
      <c r="U507" s="113"/>
      <c r="V507" s="113"/>
      <c r="W507" s="113"/>
      <c r="X507" s="112"/>
      <c r="Y507" s="3"/>
      <c r="Z507" s="3"/>
      <c r="AA507" s="6"/>
      <c r="AB507" s="6"/>
    </row>
    <row r="508" spans="1:28" s="4" customFormat="1" ht="15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36"/>
      <c r="Q508" s="112"/>
      <c r="R508" s="112"/>
      <c r="S508" s="113"/>
      <c r="T508" s="113"/>
      <c r="U508" s="113"/>
      <c r="V508" s="113"/>
      <c r="W508" s="113"/>
      <c r="X508" s="112"/>
      <c r="Y508" s="3"/>
      <c r="Z508" s="3"/>
      <c r="AA508" s="6"/>
      <c r="AB508" s="6"/>
    </row>
    <row r="509" spans="1:28" s="4" customFormat="1" ht="15.7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36"/>
      <c r="Q509" s="112"/>
      <c r="R509" s="112"/>
      <c r="S509" s="113"/>
      <c r="T509" s="113"/>
      <c r="U509" s="113"/>
      <c r="V509" s="113"/>
      <c r="W509" s="113"/>
      <c r="X509" s="112"/>
      <c r="Y509" s="3"/>
      <c r="Z509" s="3"/>
      <c r="AA509" s="6"/>
      <c r="AB509" s="6"/>
    </row>
    <row r="510" spans="1:28" s="4" customFormat="1" ht="15.7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36"/>
      <c r="Q510" s="112"/>
      <c r="R510" s="112"/>
      <c r="S510" s="113"/>
      <c r="T510" s="113"/>
      <c r="U510" s="113"/>
      <c r="V510" s="113"/>
      <c r="W510" s="113"/>
      <c r="X510" s="112"/>
      <c r="Y510" s="3"/>
      <c r="Z510" s="3"/>
      <c r="AA510" s="6"/>
      <c r="AB510" s="6"/>
    </row>
    <row r="511" spans="1:28" s="4" customFormat="1" ht="15.7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36"/>
      <c r="Q511" s="112"/>
      <c r="R511" s="112"/>
      <c r="S511" s="113"/>
      <c r="T511" s="113"/>
      <c r="U511" s="113"/>
      <c r="V511" s="113"/>
      <c r="W511" s="113"/>
      <c r="X511" s="112"/>
      <c r="Y511" s="3"/>
      <c r="Z511" s="3"/>
      <c r="AA511" s="6"/>
      <c r="AB511" s="6"/>
    </row>
    <row r="512" spans="1:28" s="4" customFormat="1" ht="15.7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36"/>
      <c r="Q512" s="112"/>
      <c r="R512" s="112"/>
      <c r="S512" s="113"/>
      <c r="T512" s="113"/>
      <c r="U512" s="113"/>
      <c r="V512" s="113"/>
      <c r="W512" s="113"/>
      <c r="X512" s="112"/>
      <c r="Y512" s="3"/>
      <c r="Z512" s="3"/>
      <c r="AA512" s="6"/>
      <c r="AB512" s="6"/>
    </row>
    <row r="513" spans="1:28" s="4" customFormat="1" ht="15.7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36"/>
      <c r="Q513" s="112"/>
      <c r="R513" s="112"/>
      <c r="S513" s="113"/>
      <c r="T513" s="113"/>
      <c r="U513" s="113"/>
      <c r="V513" s="113"/>
      <c r="W513" s="113"/>
      <c r="X513" s="112"/>
      <c r="Y513" s="3"/>
      <c r="Z513" s="3"/>
      <c r="AA513" s="6"/>
      <c r="AB513" s="6"/>
    </row>
    <row r="514" spans="1:28" s="4" customFormat="1" ht="15.7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36"/>
      <c r="Q514" s="112"/>
      <c r="R514" s="112"/>
      <c r="S514" s="113"/>
      <c r="T514" s="113"/>
      <c r="U514" s="113"/>
      <c r="V514" s="113"/>
      <c r="W514" s="113"/>
      <c r="X514" s="112"/>
      <c r="Y514" s="3"/>
      <c r="Z514" s="3"/>
      <c r="AA514" s="6"/>
      <c r="AB514" s="6"/>
    </row>
    <row r="515" spans="1:28" s="4" customFormat="1" ht="15.7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36"/>
      <c r="Q515" s="112"/>
      <c r="R515" s="112"/>
      <c r="S515" s="113"/>
      <c r="T515" s="113"/>
      <c r="U515" s="113"/>
      <c r="V515" s="113"/>
      <c r="W515" s="113"/>
      <c r="X515" s="112"/>
      <c r="Y515" s="3"/>
      <c r="Z515" s="3"/>
      <c r="AA515" s="6"/>
      <c r="AB515" s="6"/>
    </row>
    <row r="516" spans="1:28" s="4" customFormat="1" ht="15.7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36"/>
      <c r="Q516" s="112"/>
      <c r="R516" s="112"/>
      <c r="S516" s="113"/>
      <c r="T516" s="113"/>
      <c r="U516" s="113"/>
      <c r="V516" s="113"/>
      <c r="W516" s="113"/>
      <c r="X516" s="112"/>
      <c r="Y516" s="3"/>
      <c r="Z516" s="3"/>
      <c r="AA516" s="6"/>
      <c r="AB516" s="6"/>
    </row>
    <row r="517" spans="1:28" s="4" customFormat="1" ht="15.7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36"/>
      <c r="Q517" s="112"/>
      <c r="R517" s="112"/>
      <c r="S517" s="113"/>
      <c r="T517" s="113"/>
      <c r="U517" s="113"/>
      <c r="V517" s="113"/>
      <c r="W517" s="113"/>
      <c r="X517" s="112"/>
      <c r="Y517" s="3"/>
      <c r="Z517" s="3"/>
      <c r="AA517" s="6"/>
      <c r="AB517" s="6"/>
    </row>
    <row r="518" spans="1:28" s="4" customFormat="1" ht="15.7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36"/>
      <c r="Q518" s="112"/>
      <c r="R518" s="112"/>
      <c r="S518" s="113"/>
      <c r="T518" s="113"/>
      <c r="U518" s="113"/>
      <c r="V518" s="113"/>
      <c r="W518" s="113"/>
      <c r="X518" s="112"/>
      <c r="Y518" s="3"/>
      <c r="Z518" s="3"/>
      <c r="AA518" s="6"/>
      <c r="AB518" s="6"/>
    </row>
    <row r="519" spans="1:28" s="4" customFormat="1" ht="15.7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36"/>
      <c r="Q519" s="112"/>
      <c r="R519" s="112"/>
      <c r="S519" s="113"/>
      <c r="T519" s="113"/>
      <c r="U519" s="113"/>
      <c r="V519" s="113"/>
      <c r="W519" s="113"/>
      <c r="X519" s="112"/>
      <c r="Y519" s="3"/>
      <c r="Z519" s="3"/>
      <c r="AA519" s="6"/>
      <c r="AB519" s="6"/>
    </row>
    <row r="520" spans="1:28" s="4" customFormat="1" ht="15.7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36"/>
      <c r="Q520" s="112"/>
      <c r="R520" s="112"/>
      <c r="S520" s="113"/>
      <c r="T520" s="113"/>
      <c r="U520" s="113"/>
      <c r="V520" s="113"/>
      <c r="W520" s="113"/>
      <c r="X520" s="112"/>
      <c r="Y520" s="3"/>
      <c r="Z520" s="3"/>
      <c r="AA520" s="6"/>
      <c r="AB520" s="6"/>
    </row>
    <row r="521" spans="1:28" s="4" customFormat="1" ht="15.7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36"/>
      <c r="Q521" s="112"/>
      <c r="R521" s="112"/>
      <c r="S521" s="113"/>
      <c r="T521" s="113"/>
      <c r="U521" s="113"/>
      <c r="V521" s="113"/>
      <c r="W521" s="113"/>
      <c r="X521" s="112"/>
      <c r="Y521" s="3"/>
      <c r="Z521" s="3"/>
      <c r="AA521" s="6"/>
      <c r="AB521" s="6"/>
    </row>
    <row r="522" spans="1:28" s="4" customFormat="1" ht="15.7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36"/>
      <c r="Q522" s="112"/>
      <c r="R522" s="112"/>
      <c r="S522" s="113"/>
      <c r="T522" s="113"/>
      <c r="U522" s="113"/>
      <c r="V522" s="113"/>
      <c r="W522" s="113"/>
      <c r="X522" s="112"/>
      <c r="Y522" s="3"/>
      <c r="Z522" s="3"/>
      <c r="AA522" s="6"/>
      <c r="AB522" s="6"/>
    </row>
    <row r="523" spans="1:28" s="4" customFormat="1" ht="15.7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36"/>
      <c r="Q523" s="112"/>
      <c r="R523" s="112"/>
      <c r="S523" s="113"/>
      <c r="T523" s="113"/>
      <c r="U523" s="113"/>
      <c r="V523" s="113"/>
      <c r="W523" s="113"/>
      <c r="X523" s="112"/>
      <c r="Y523" s="3"/>
      <c r="Z523" s="3"/>
      <c r="AA523" s="6"/>
      <c r="AB523" s="6"/>
    </row>
    <row r="524" spans="1:28" s="4" customFormat="1" ht="15.7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36"/>
      <c r="Q524" s="112"/>
      <c r="R524" s="112"/>
      <c r="S524" s="113"/>
      <c r="T524" s="113"/>
      <c r="U524" s="113"/>
      <c r="V524" s="113"/>
      <c r="W524" s="113"/>
      <c r="X524" s="112"/>
      <c r="Y524" s="3"/>
      <c r="Z524" s="3"/>
      <c r="AA524" s="6"/>
      <c r="AB524" s="6"/>
    </row>
    <row r="525" spans="1:28" s="4" customFormat="1" ht="15.7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36"/>
      <c r="Q525" s="112"/>
      <c r="R525" s="112"/>
      <c r="S525" s="113"/>
      <c r="T525" s="113"/>
      <c r="U525" s="113"/>
      <c r="V525" s="113"/>
      <c r="W525" s="113"/>
      <c r="X525" s="112"/>
      <c r="Y525" s="3"/>
      <c r="Z525" s="3"/>
      <c r="AA525" s="6"/>
      <c r="AB525" s="6"/>
    </row>
    <row r="526" spans="1:28" s="4" customFormat="1" ht="15.7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36"/>
      <c r="Q526" s="112"/>
      <c r="R526" s="112"/>
      <c r="S526" s="113"/>
      <c r="T526" s="113"/>
      <c r="U526" s="113"/>
      <c r="V526" s="113"/>
      <c r="W526" s="113"/>
      <c r="X526" s="112"/>
      <c r="Y526" s="3"/>
      <c r="Z526" s="3"/>
      <c r="AA526" s="6"/>
      <c r="AB526" s="6"/>
    </row>
    <row r="527" spans="1:28" s="4" customFormat="1" ht="15.7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36"/>
      <c r="Q527" s="112"/>
      <c r="R527" s="112"/>
      <c r="S527" s="113"/>
      <c r="T527" s="113"/>
      <c r="U527" s="113"/>
      <c r="V527" s="113"/>
      <c r="W527" s="113"/>
      <c r="X527" s="112"/>
      <c r="Y527" s="3"/>
      <c r="Z527" s="3"/>
      <c r="AA527" s="6"/>
      <c r="AB527" s="6"/>
    </row>
    <row r="528" spans="1:28" s="4" customFormat="1" ht="15.7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36"/>
      <c r="Q528" s="112"/>
      <c r="R528" s="112"/>
      <c r="S528" s="113"/>
      <c r="T528" s="113"/>
      <c r="U528" s="113"/>
      <c r="V528" s="113"/>
      <c r="W528" s="113"/>
      <c r="X528" s="112"/>
      <c r="Y528" s="3"/>
      <c r="Z528" s="3"/>
      <c r="AA528" s="6"/>
      <c r="AB528" s="6"/>
    </row>
    <row r="529" spans="1:28" s="4" customFormat="1" ht="15.7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36"/>
      <c r="Q529" s="112"/>
      <c r="R529" s="112"/>
      <c r="S529" s="113"/>
      <c r="T529" s="113"/>
      <c r="U529" s="113"/>
      <c r="V529" s="113"/>
      <c r="W529" s="113"/>
      <c r="X529" s="112"/>
      <c r="Y529" s="3"/>
      <c r="Z529" s="3"/>
      <c r="AA529" s="6"/>
      <c r="AB529" s="6"/>
    </row>
    <row r="530" spans="1:28" s="4" customFormat="1" ht="15.7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36"/>
      <c r="Q530" s="112"/>
      <c r="R530" s="112"/>
      <c r="S530" s="113"/>
      <c r="T530" s="113"/>
      <c r="U530" s="113"/>
      <c r="V530" s="113"/>
      <c r="W530" s="113"/>
      <c r="X530" s="112"/>
      <c r="Y530" s="3"/>
      <c r="Z530" s="3"/>
      <c r="AA530" s="6"/>
      <c r="AB530" s="6"/>
    </row>
    <row r="531" spans="1:28" s="4" customFormat="1" ht="15.7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36"/>
      <c r="Q531" s="112"/>
      <c r="R531" s="112"/>
      <c r="S531" s="113"/>
      <c r="T531" s="113"/>
      <c r="U531" s="113"/>
      <c r="V531" s="113"/>
      <c r="W531" s="113"/>
      <c r="X531" s="112"/>
      <c r="Y531" s="3"/>
      <c r="Z531" s="3"/>
      <c r="AA531" s="6"/>
      <c r="AB531" s="6"/>
    </row>
    <row r="532" spans="1:28" s="4" customFormat="1" ht="15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36"/>
      <c r="Q532" s="112"/>
      <c r="R532" s="112"/>
      <c r="S532" s="113"/>
      <c r="T532" s="113"/>
      <c r="U532" s="113"/>
      <c r="V532" s="113"/>
      <c r="W532" s="113"/>
      <c r="X532" s="112"/>
      <c r="Y532" s="3"/>
      <c r="Z532" s="3"/>
      <c r="AA532" s="6"/>
      <c r="AB532" s="6"/>
    </row>
    <row r="533" spans="1:28" s="4" customFormat="1" ht="15.7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36"/>
      <c r="Q533" s="112"/>
      <c r="R533" s="112"/>
      <c r="S533" s="113"/>
      <c r="T533" s="113"/>
      <c r="U533" s="113"/>
      <c r="V533" s="113"/>
      <c r="W533" s="113"/>
      <c r="X533" s="112"/>
      <c r="Y533" s="3"/>
      <c r="Z533" s="3"/>
      <c r="AA533" s="6"/>
      <c r="AB533" s="6"/>
    </row>
    <row r="534" spans="1:28" s="4" customFormat="1" ht="15.7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36"/>
      <c r="Q534" s="112"/>
      <c r="R534" s="112"/>
      <c r="S534" s="113"/>
      <c r="T534" s="113"/>
      <c r="U534" s="113"/>
      <c r="V534" s="113"/>
      <c r="W534" s="113"/>
      <c r="X534" s="112"/>
      <c r="Y534" s="3"/>
      <c r="Z534" s="3"/>
      <c r="AA534" s="6"/>
      <c r="AB534" s="6"/>
    </row>
    <row r="535" spans="1:28" s="4" customFormat="1" ht="15.7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36"/>
      <c r="Q535" s="112"/>
      <c r="R535" s="112"/>
      <c r="S535" s="113"/>
      <c r="T535" s="113"/>
      <c r="U535" s="113"/>
      <c r="V535" s="113"/>
      <c r="W535" s="113"/>
      <c r="X535" s="112"/>
      <c r="Y535" s="3"/>
      <c r="Z535" s="3"/>
      <c r="AA535" s="6"/>
      <c r="AB535" s="6"/>
    </row>
    <row r="536" spans="1:28" s="4" customFormat="1" ht="15.7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36"/>
      <c r="Q536" s="112"/>
      <c r="R536" s="112"/>
      <c r="S536" s="113"/>
      <c r="T536" s="113"/>
      <c r="U536" s="113"/>
      <c r="V536" s="113"/>
      <c r="W536" s="113"/>
      <c r="X536" s="112"/>
      <c r="Y536" s="3"/>
      <c r="Z536" s="3"/>
      <c r="AA536" s="6"/>
      <c r="AB536" s="6"/>
    </row>
    <row r="537" spans="1:28" s="4" customFormat="1" ht="15.7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36"/>
      <c r="Q537" s="112"/>
      <c r="R537" s="112"/>
      <c r="S537" s="113"/>
      <c r="T537" s="113"/>
      <c r="U537" s="113"/>
      <c r="V537" s="113"/>
      <c r="W537" s="113"/>
      <c r="X537" s="112"/>
      <c r="Y537" s="3"/>
      <c r="Z537" s="3"/>
      <c r="AA537" s="6"/>
      <c r="AB537" s="6"/>
    </row>
    <row r="538" spans="1:28" s="4" customFormat="1" ht="15.7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36"/>
      <c r="Q538" s="112"/>
      <c r="R538" s="112"/>
      <c r="S538" s="113"/>
      <c r="T538" s="113"/>
      <c r="U538" s="113"/>
      <c r="V538" s="113"/>
      <c r="W538" s="113"/>
      <c r="X538" s="112"/>
      <c r="Y538" s="3"/>
      <c r="Z538" s="3"/>
      <c r="AA538" s="6"/>
      <c r="AB538" s="6"/>
    </row>
    <row r="539" spans="1:29" s="2" customFormat="1" ht="15.7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36"/>
      <c r="Q539" s="112"/>
      <c r="R539" s="112"/>
      <c r="S539" s="113"/>
      <c r="T539" s="113"/>
      <c r="U539" s="113"/>
      <c r="V539" s="113"/>
      <c r="W539" s="113"/>
      <c r="X539" s="112"/>
      <c r="Y539" s="3"/>
      <c r="Z539" s="3"/>
      <c r="AA539" s="6"/>
      <c r="AB539" s="6"/>
      <c r="AC539" s="4"/>
    </row>
    <row r="540" spans="1:29" s="2" customFormat="1" ht="15.7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36"/>
      <c r="Q540" s="112"/>
      <c r="R540" s="112"/>
      <c r="S540" s="113"/>
      <c r="T540" s="113"/>
      <c r="U540" s="113"/>
      <c r="V540" s="113"/>
      <c r="W540" s="113"/>
      <c r="X540" s="112"/>
      <c r="Y540" s="3"/>
      <c r="Z540" s="3"/>
      <c r="AA540" s="6"/>
      <c r="AB540" s="6"/>
      <c r="AC540" s="4"/>
    </row>
    <row r="541" spans="1:29" s="2" customFormat="1" ht="15.7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36"/>
      <c r="Q541" s="112"/>
      <c r="R541" s="112"/>
      <c r="S541" s="113"/>
      <c r="T541" s="113"/>
      <c r="U541" s="113"/>
      <c r="V541" s="113"/>
      <c r="W541" s="113"/>
      <c r="X541" s="112"/>
      <c r="Y541" s="3"/>
      <c r="Z541" s="3"/>
      <c r="AA541" s="6"/>
      <c r="AB541" s="6"/>
      <c r="AC541" s="4"/>
    </row>
    <row r="542" spans="1:29" s="2" customFormat="1" ht="15.7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36"/>
      <c r="Q542" s="112"/>
      <c r="R542" s="112"/>
      <c r="S542" s="113"/>
      <c r="T542" s="113"/>
      <c r="U542" s="113"/>
      <c r="V542" s="113"/>
      <c r="W542" s="113"/>
      <c r="X542" s="112"/>
      <c r="Y542" s="3"/>
      <c r="Z542" s="3"/>
      <c r="AA542" s="6"/>
      <c r="AB542" s="6"/>
      <c r="AC542" s="4"/>
    </row>
    <row r="543" spans="1:29" s="2" customFormat="1" ht="15.7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36"/>
      <c r="Q543" s="112"/>
      <c r="R543" s="112"/>
      <c r="S543" s="113"/>
      <c r="T543" s="113"/>
      <c r="U543" s="113"/>
      <c r="V543" s="113"/>
      <c r="W543" s="113"/>
      <c r="X543" s="112"/>
      <c r="Y543" s="3"/>
      <c r="Z543" s="3"/>
      <c r="AA543" s="6"/>
      <c r="AB543" s="6"/>
      <c r="AC543" s="4"/>
    </row>
    <row r="544" spans="1:29" s="2" customFormat="1" ht="15.7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36"/>
      <c r="Q544" s="112"/>
      <c r="R544" s="112"/>
      <c r="S544" s="113"/>
      <c r="T544" s="113"/>
      <c r="U544" s="113"/>
      <c r="V544" s="113"/>
      <c r="W544" s="113"/>
      <c r="X544" s="112"/>
      <c r="Y544" s="3"/>
      <c r="Z544" s="3"/>
      <c r="AA544" s="6"/>
      <c r="AB544" s="6"/>
      <c r="AC544" s="4"/>
    </row>
    <row r="545" spans="1:29" s="2" customFormat="1" ht="15.7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36"/>
      <c r="Q545" s="112"/>
      <c r="R545" s="112"/>
      <c r="S545" s="113"/>
      <c r="T545" s="113"/>
      <c r="U545" s="113"/>
      <c r="V545" s="113"/>
      <c r="W545" s="113"/>
      <c r="X545" s="112"/>
      <c r="Y545" s="3"/>
      <c r="Z545" s="3"/>
      <c r="AA545" s="6"/>
      <c r="AB545" s="6"/>
      <c r="AC545" s="4"/>
    </row>
    <row r="546" spans="1:29" s="2" customFormat="1" ht="15.7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36"/>
      <c r="Q546" s="112"/>
      <c r="R546" s="112"/>
      <c r="S546" s="113"/>
      <c r="T546" s="113"/>
      <c r="U546" s="113"/>
      <c r="V546" s="113"/>
      <c r="W546" s="113"/>
      <c r="X546" s="112"/>
      <c r="Y546" s="3"/>
      <c r="Z546" s="3"/>
      <c r="AA546" s="6"/>
      <c r="AB546" s="6"/>
      <c r="AC546" s="4"/>
    </row>
    <row r="547" spans="1:29" s="2" customFormat="1" ht="15.7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36"/>
      <c r="Q547" s="112"/>
      <c r="R547" s="112"/>
      <c r="S547" s="113"/>
      <c r="T547" s="113"/>
      <c r="U547" s="113"/>
      <c r="V547" s="113"/>
      <c r="W547" s="113"/>
      <c r="X547" s="112"/>
      <c r="Y547" s="3"/>
      <c r="Z547" s="3"/>
      <c r="AA547" s="6"/>
      <c r="AB547" s="6"/>
      <c r="AC547" s="4"/>
    </row>
    <row r="548" spans="1:29" s="2" customFormat="1" ht="15.7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36"/>
      <c r="Q548" s="112"/>
      <c r="R548" s="112"/>
      <c r="S548" s="113"/>
      <c r="T548" s="113"/>
      <c r="U548" s="113"/>
      <c r="V548" s="113"/>
      <c r="W548" s="113"/>
      <c r="X548" s="112"/>
      <c r="Y548" s="3"/>
      <c r="Z548" s="3"/>
      <c r="AA548" s="6"/>
      <c r="AB548" s="6"/>
      <c r="AC548" s="4"/>
    </row>
    <row r="549" spans="1:29" s="2" customFormat="1" ht="15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36"/>
      <c r="Q549" s="112"/>
      <c r="R549" s="112"/>
      <c r="S549" s="113"/>
      <c r="T549" s="113"/>
      <c r="U549" s="113"/>
      <c r="V549" s="113"/>
      <c r="W549" s="113"/>
      <c r="X549" s="112"/>
      <c r="Y549" s="3"/>
      <c r="Z549" s="3"/>
      <c r="AA549" s="6"/>
      <c r="AB549" s="6"/>
      <c r="AC549" s="4"/>
    </row>
    <row r="550" spans="1:29" s="2" customFormat="1" ht="15.7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36"/>
      <c r="Q550" s="112"/>
      <c r="R550" s="112"/>
      <c r="S550" s="113"/>
      <c r="T550" s="113"/>
      <c r="U550" s="113"/>
      <c r="V550" s="113"/>
      <c r="W550" s="113"/>
      <c r="X550" s="112"/>
      <c r="Y550" s="3"/>
      <c r="Z550" s="3"/>
      <c r="AA550" s="6"/>
      <c r="AB550" s="6"/>
      <c r="AC550" s="4"/>
    </row>
    <row r="551" spans="1:29" s="2" customFormat="1" ht="15.7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36"/>
      <c r="Q551" s="112"/>
      <c r="R551" s="112"/>
      <c r="S551" s="113"/>
      <c r="T551" s="113"/>
      <c r="U551" s="113"/>
      <c r="V551" s="113"/>
      <c r="W551" s="113"/>
      <c r="X551" s="112"/>
      <c r="Y551" s="3"/>
      <c r="Z551" s="3"/>
      <c r="AA551" s="6"/>
      <c r="AB551" s="6"/>
      <c r="AC551" s="4"/>
    </row>
    <row r="552" spans="1:29" s="2" customFormat="1" ht="15.7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36"/>
      <c r="Q552" s="112"/>
      <c r="R552" s="112"/>
      <c r="S552" s="113"/>
      <c r="T552" s="113"/>
      <c r="U552" s="113"/>
      <c r="V552" s="113"/>
      <c r="W552" s="113"/>
      <c r="X552" s="112"/>
      <c r="Y552" s="3"/>
      <c r="Z552" s="3"/>
      <c r="AA552" s="6"/>
      <c r="AB552" s="6"/>
      <c r="AC552" s="4"/>
    </row>
    <row r="553" spans="1:29" s="2" customFormat="1" ht="15.7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36"/>
      <c r="Q553" s="112"/>
      <c r="R553" s="112"/>
      <c r="S553" s="113"/>
      <c r="T553" s="113"/>
      <c r="U553" s="113"/>
      <c r="V553" s="113"/>
      <c r="W553" s="113"/>
      <c r="X553" s="112"/>
      <c r="Y553" s="3"/>
      <c r="Z553" s="3"/>
      <c r="AA553" s="6"/>
      <c r="AB553" s="6"/>
      <c r="AC553" s="4"/>
    </row>
    <row r="554" spans="1:29" s="2" customFormat="1" ht="15.7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36"/>
      <c r="Q554" s="112"/>
      <c r="R554" s="112"/>
      <c r="S554" s="113"/>
      <c r="T554" s="113"/>
      <c r="U554" s="113"/>
      <c r="V554" s="113"/>
      <c r="W554" s="113"/>
      <c r="X554" s="112"/>
      <c r="Y554" s="3"/>
      <c r="Z554" s="3"/>
      <c r="AA554" s="6"/>
      <c r="AB554" s="6"/>
      <c r="AC554" s="4"/>
    </row>
    <row r="555" spans="1:29" s="2" customFormat="1" ht="15.7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36"/>
      <c r="Q555" s="112"/>
      <c r="R555" s="112"/>
      <c r="S555" s="113"/>
      <c r="T555" s="113"/>
      <c r="U555" s="113"/>
      <c r="V555" s="113"/>
      <c r="W555" s="113"/>
      <c r="X555" s="112"/>
      <c r="Y555" s="3"/>
      <c r="Z555" s="3"/>
      <c r="AA555" s="6"/>
      <c r="AB555" s="6"/>
      <c r="AC555" s="4"/>
    </row>
    <row r="556" spans="1:29" s="2" customFormat="1" ht="15.7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36"/>
      <c r="Q556" s="112"/>
      <c r="R556" s="112"/>
      <c r="S556" s="113"/>
      <c r="T556" s="113"/>
      <c r="U556" s="113"/>
      <c r="V556" s="113"/>
      <c r="W556" s="113"/>
      <c r="X556" s="112"/>
      <c r="Y556" s="3"/>
      <c r="Z556" s="3"/>
      <c r="AA556" s="6"/>
      <c r="AB556" s="6"/>
      <c r="AC556" s="4"/>
    </row>
    <row r="557" spans="1:29" s="2" customFormat="1" ht="15.7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36"/>
      <c r="Q557" s="112"/>
      <c r="R557" s="112"/>
      <c r="S557" s="113"/>
      <c r="T557" s="113"/>
      <c r="U557" s="113"/>
      <c r="V557" s="113"/>
      <c r="W557" s="113"/>
      <c r="X557" s="112"/>
      <c r="Y557" s="3"/>
      <c r="Z557" s="3"/>
      <c r="AA557" s="6"/>
      <c r="AB557" s="6"/>
      <c r="AC557" s="4"/>
    </row>
    <row r="558" spans="1:29" s="2" customFormat="1" ht="15.7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36"/>
      <c r="Q558" s="112"/>
      <c r="R558" s="112"/>
      <c r="S558" s="113"/>
      <c r="T558" s="113"/>
      <c r="U558" s="113"/>
      <c r="V558" s="113"/>
      <c r="W558" s="113"/>
      <c r="X558" s="112"/>
      <c r="Y558" s="3"/>
      <c r="Z558" s="3"/>
      <c r="AA558" s="6"/>
      <c r="AB558" s="6"/>
      <c r="AC558" s="4"/>
    </row>
    <row r="559" spans="1:29" s="2" customFormat="1" ht="15.7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36"/>
      <c r="Q559" s="112"/>
      <c r="R559" s="112"/>
      <c r="S559" s="113"/>
      <c r="T559" s="113"/>
      <c r="U559" s="113"/>
      <c r="V559" s="113"/>
      <c r="W559" s="113"/>
      <c r="X559" s="112"/>
      <c r="Y559" s="3"/>
      <c r="Z559" s="3"/>
      <c r="AA559" s="6"/>
      <c r="AB559" s="6"/>
      <c r="AC559" s="4"/>
    </row>
    <row r="560" spans="1:29" s="2" customFormat="1" ht="15.7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36"/>
      <c r="Q560" s="112"/>
      <c r="R560" s="112"/>
      <c r="S560" s="113"/>
      <c r="T560" s="113"/>
      <c r="U560" s="113"/>
      <c r="V560" s="113"/>
      <c r="W560" s="113"/>
      <c r="X560" s="112"/>
      <c r="Y560" s="3"/>
      <c r="Z560" s="3"/>
      <c r="AA560" s="6"/>
      <c r="AB560" s="6"/>
      <c r="AC560" s="4"/>
    </row>
    <row r="561" spans="1:29" s="2" customFormat="1" ht="15.7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36"/>
      <c r="Q561" s="112"/>
      <c r="R561" s="112"/>
      <c r="S561" s="113"/>
      <c r="T561" s="113"/>
      <c r="U561" s="113"/>
      <c r="V561" s="113"/>
      <c r="W561" s="113"/>
      <c r="X561" s="112"/>
      <c r="Y561" s="3"/>
      <c r="Z561" s="3"/>
      <c r="AA561" s="6"/>
      <c r="AB561" s="6"/>
      <c r="AC561" s="4"/>
    </row>
    <row r="562" spans="1:29" s="2" customFormat="1" ht="15.7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36"/>
      <c r="Q562" s="112"/>
      <c r="R562" s="112"/>
      <c r="S562" s="113"/>
      <c r="T562" s="113"/>
      <c r="U562" s="113"/>
      <c r="V562" s="113"/>
      <c r="W562" s="113"/>
      <c r="X562" s="112"/>
      <c r="Y562" s="3"/>
      <c r="Z562" s="3"/>
      <c r="AA562" s="6"/>
      <c r="AB562" s="6"/>
      <c r="AC562" s="4"/>
    </row>
    <row r="563" spans="1:29" s="2" customFormat="1" ht="15.7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36"/>
      <c r="Q563" s="112"/>
      <c r="R563" s="112"/>
      <c r="S563" s="113"/>
      <c r="T563" s="113"/>
      <c r="U563" s="113"/>
      <c r="V563" s="113"/>
      <c r="W563" s="113"/>
      <c r="X563" s="112"/>
      <c r="Y563" s="3"/>
      <c r="Z563" s="3"/>
      <c r="AA563" s="6"/>
      <c r="AB563" s="6"/>
      <c r="AC563" s="4"/>
    </row>
    <row r="564" spans="1:29" s="2" customFormat="1" ht="15.7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36"/>
      <c r="Q564" s="112"/>
      <c r="R564" s="112"/>
      <c r="S564" s="113"/>
      <c r="T564" s="113"/>
      <c r="U564" s="113"/>
      <c r="V564" s="113"/>
      <c r="W564" s="113"/>
      <c r="X564" s="112"/>
      <c r="Y564" s="3"/>
      <c r="Z564" s="3"/>
      <c r="AA564" s="6"/>
      <c r="AB564" s="6"/>
      <c r="AC564" s="4"/>
    </row>
    <row r="565" spans="1:29" s="2" customFormat="1" ht="15.7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36"/>
      <c r="Q565" s="112"/>
      <c r="R565" s="112"/>
      <c r="S565" s="113"/>
      <c r="T565" s="113"/>
      <c r="U565" s="113"/>
      <c r="V565" s="113"/>
      <c r="W565" s="113"/>
      <c r="X565" s="112"/>
      <c r="Y565" s="3"/>
      <c r="Z565" s="3"/>
      <c r="AA565" s="6"/>
      <c r="AB565" s="6"/>
      <c r="AC565" s="4"/>
    </row>
    <row r="566" spans="1:29" s="2" customFormat="1" ht="15.7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36"/>
      <c r="Q566" s="112"/>
      <c r="R566" s="112"/>
      <c r="S566" s="113"/>
      <c r="T566" s="113"/>
      <c r="U566" s="113"/>
      <c r="V566" s="113"/>
      <c r="W566" s="113"/>
      <c r="X566" s="112"/>
      <c r="Y566" s="3"/>
      <c r="Z566" s="3"/>
      <c r="AA566" s="6"/>
      <c r="AB566" s="6"/>
      <c r="AC566" s="4"/>
    </row>
    <row r="567" spans="1:29" s="2" customFormat="1" ht="15.7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36"/>
      <c r="Q567" s="112"/>
      <c r="R567" s="112"/>
      <c r="S567" s="113"/>
      <c r="T567" s="113"/>
      <c r="U567" s="113"/>
      <c r="V567" s="113"/>
      <c r="W567" s="113"/>
      <c r="X567" s="112"/>
      <c r="Y567" s="3"/>
      <c r="Z567" s="3"/>
      <c r="AA567" s="6"/>
      <c r="AB567" s="6"/>
      <c r="AC567" s="4"/>
    </row>
    <row r="568" spans="1:29" s="2" customFormat="1" ht="15.7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36"/>
      <c r="Q568" s="112"/>
      <c r="R568" s="112"/>
      <c r="S568" s="113"/>
      <c r="T568" s="113"/>
      <c r="U568" s="113"/>
      <c r="V568" s="113"/>
      <c r="W568" s="113"/>
      <c r="X568" s="112"/>
      <c r="Y568" s="3"/>
      <c r="Z568" s="3"/>
      <c r="AA568" s="6"/>
      <c r="AB568" s="6"/>
      <c r="AC568" s="4"/>
    </row>
    <row r="569" spans="1:29" s="2" customFormat="1" ht="15.7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36"/>
      <c r="Q569" s="112"/>
      <c r="R569" s="112"/>
      <c r="S569" s="113"/>
      <c r="T569" s="113"/>
      <c r="U569" s="113"/>
      <c r="V569" s="113"/>
      <c r="W569" s="113"/>
      <c r="X569" s="112"/>
      <c r="Y569" s="3"/>
      <c r="Z569" s="3"/>
      <c r="AA569" s="6"/>
      <c r="AB569" s="6"/>
      <c r="AC569" s="4"/>
    </row>
    <row r="570" spans="1:29" s="2" customFormat="1" ht="15.7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36"/>
      <c r="Q570" s="112"/>
      <c r="R570" s="112"/>
      <c r="S570" s="113"/>
      <c r="T570" s="113"/>
      <c r="U570" s="113"/>
      <c r="V570" s="113"/>
      <c r="W570" s="113"/>
      <c r="X570" s="112"/>
      <c r="Y570" s="3"/>
      <c r="Z570" s="3"/>
      <c r="AA570" s="6"/>
      <c r="AB570" s="6"/>
      <c r="AC570" s="4"/>
    </row>
    <row r="571" spans="1:29" s="2" customFormat="1" ht="15.7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36"/>
      <c r="Q571" s="112"/>
      <c r="R571" s="112"/>
      <c r="S571" s="113"/>
      <c r="T571" s="113"/>
      <c r="U571" s="113"/>
      <c r="V571" s="113"/>
      <c r="W571" s="113"/>
      <c r="X571" s="112"/>
      <c r="Y571" s="3"/>
      <c r="Z571" s="3"/>
      <c r="AA571" s="6"/>
      <c r="AB571" s="6"/>
      <c r="AC571" s="4"/>
    </row>
    <row r="572" spans="1:29" s="2" customFormat="1" ht="15.7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36"/>
      <c r="Q572" s="112"/>
      <c r="R572" s="112"/>
      <c r="S572" s="113"/>
      <c r="T572" s="113"/>
      <c r="U572" s="113"/>
      <c r="V572" s="113"/>
      <c r="W572" s="113"/>
      <c r="X572" s="112"/>
      <c r="Y572" s="3"/>
      <c r="Z572" s="3"/>
      <c r="AA572" s="6"/>
      <c r="AB572" s="6"/>
      <c r="AC572" s="4"/>
    </row>
    <row r="573" spans="1:29" s="2" customFormat="1" ht="15.7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36"/>
      <c r="Q573" s="112"/>
      <c r="R573" s="112"/>
      <c r="S573" s="113"/>
      <c r="T573" s="113"/>
      <c r="U573" s="113"/>
      <c r="V573" s="113"/>
      <c r="W573" s="113"/>
      <c r="X573" s="112"/>
      <c r="Y573" s="3"/>
      <c r="Z573" s="3"/>
      <c r="AA573" s="6"/>
      <c r="AB573" s="6"/>
      <c r="AC573" s="4"/>
    </row>
    <row r="574" spans="1:29" s="2" customFormat="1" ht="15.7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36"/>
      <c r="Q574" s="112"/>
      <c r="R574" s="112"/>
      <c r="S574" s="113"/>
      <c r="T574" s="113"/>
      <c r="U574" s="113"/>
      <c r="V574" s="113"/>
      <c r="W574" s="113"/>
      <c r="X574" s="112"/>
      <c r="Y574" s="3"/>
      <c r="Z574" s="3"/>
      <c r="AA574" s="6"/>
      <c r="AB574" s="6"/>
      <c r="AC574" s="4"/>
    </row>
    <row r="575" spans="1:29" s="2" customFormat="1" ht="15.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36"/>
      <c r="Q575" s="112"/>
      <c r="R575" s="112"/>
      <c r="S575" s="113"/>
      <c r="T575" s="113"/>
      <c r="U575" s="113"/>
      <c r="V575" s="113"/>
      <c r="W575" s="113"/>
      <c r="X575" s="112"/>
      <c r="Y575" s="3"/>
      <c r="Z575" s="3"/>
      <c r="AA575" s="6"/>
      <c r="AB575" s="6"/>
      <c r="AC575" s="4"/>
    </row>
    <row r="576" spans="1:29" s="2" customFormat="1" ht="15.7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36"/>
      <c r="Q576" s="112"/>
      <c r="R576" s="112"/>
      <c r="S576" s="113"/>
      <c r="T576" s="113"/>
      <c r="U576" s="113"/>
      <c r="V576" s="113"/>
      <c r="W576" s="113"/>
      <c r="X576" s="112"/>
      <c r="Y576" s="3"/>
      <c r="Z576" s="3"/>
      <c r="AA576" s="6"/>
      <c r="AB576" s="6"/>
      <c r="AC576" s="4"/>
    </row>
    <row r="577" spans="1:29" s="2" customFormat="1" ht="15.7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36"/>
      <c r="Q577" s="112"/>
      <c r="R577" s="112"/>
      <c r="S577" s="113"/>
      <c r="T577" s="113"/>
      <c r="U577" s="113"/>
      <c r="V577" s="113"/>
      <c r="W577" s="113"/>
      <c r="X577" s="112"/>
      <c r="Y577" s="3"/>
      <c r="Z577" s="3"/>
      <c r="AA577" s="6"/>
      <c r="AB577" s="6"/>
      <c r="AC577" s="4"/>
    </row>
    <row r="578" spans="1:29" s="2" customFormat="1" ht="15.7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36"/>
      <c r="Q578" s="112"/>
      <c r="R578" s="112"/>
      <c r="S578" s="113"/>
      <c r="T578" s="113"/>
      <c r="U578" s="113"/>
      <c r="V578" s="113"/>
      <c r="W578" s="113"/>
      <c r="X578" s="112"/>
      <c r="Y578" s="3"/>
      <c r="Z578" s="3"/>
      <c r="AA578" s="6"/>
      <c r="AB578" s="6"/>
      <c r="AC578" s="4"/>
    </row>
    <row r="579" spans="1:29" s="2" customFormat="1" ht="15.7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36"/>
      <c r="Q579" s="112"/>
      <c r="R579" s="112"/>
      <c r="S579" s="113"/>
      <c r="T579" s="113"/>
      <c r="U579" s="113"/>
      <c r="V579" s="113"/>
      <c r="W579" s="113"/>
      <c r="X579" s="112"/>
      <c r="Y579" s="3"/>
      <c r="Z579" s="3"/>
      <c r="AA579" s="6"/>
      <c r="AB579" s="6"/>
      <c r="AC579" s="4"/>
    </row>
    <row r="580" spans="1:29" s="2" customFormat="1" ht="15.7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36"/>
      <c r="Q580" s="112"/>
      <c r="R580" s="112"/>
      <c r="S580" s="113"/>
      <c r="T580" s="113"/>
      <c r="U580" s="113"/>
      <c r="V580" s="113"/>
      <c r="W580" s="113"/>
      <c r="X580" s="112"/>
      <c r="Y580" s="3"/>
      <c r="Z580" s="3"/>
      <c r="AA580" s="6"/>
      <c r="AB580" s="6"/>
      <c r="AC580" s="4"/>
    </row>
    <row r="581" spans="1:29" s="2" customFormat="1" ht="15.7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36"/>
      <c r="Q581" s="112"/>
      <c r="R581" s="112"/>
      <c r="S581" s="113"/>
      <c r="T581" s="113"/>
      <c r="U581" s="113"/>
      <c r="V581" s="113"/>
      <c r="W581" s="113"/>
      <c r="X581" s="112"/>
      <c r="Y581" s="3"/>
      <c r="Z581" s="3"/>
      <c r="AA581" s="6"/>
      <c r="AB581" s="6"/>
      <c r="AC581" s="4"/>
    </row>
    <row r="582" spans="1:29" s="2" customFormat="1" ht="15.7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36"/>
      <c r="Q582" s="112"/>
      <c r="R582" s="112"/>
      <c r="S582" s="113"/>
      <c r="T582" s="113"/>
      <c r="U582" s="113"/>
      <c r="V582" s="113"/>
      <c r="W582" s="113"/>
      <c r="X582" s="112"/>
      <c r="Y582" s="3"/>
      <c r="Z582" s="3"/>
      <c r="AA582" s="6"/>
      <c r="AB582" s="6"/>
      <c r="AC582" s="4"/>
    </row>
    <row r="583" spans="1:29" s="2" customFormat="1" ht="15.7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36"/>
      <c r="Q583" s="112"/>
      <c r="R583" s="112"/>
      <c r="S583" s="113"/>
      <c r="T583" s="113"/>
      <c r="U583" s="113"/>
      <c r="V583" s="113"/>
      <c r="W583" s="113"/>
      <c r="X583" s="112"/>
      <c r="Y583" s="3"/>
      <c r="Z583" s="3"/>
      <c r="AA583" s="6"/>
      <c r="AB583" s="6"/>
      <c r="AC583" s="4"/>
    </row>
    <row r="584" spans="1:29" s="2" customFormat="1" ht="15.7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36"/>
      <c r="Q584" s="112"/>
      <c r="R584" s="112"/>
      <c r="S584" s="113"/>
      <c r="T584" s="113"/>
      <c r="U584" s="113"/>
      <c r="V584" s="113"/>
      <c r="W584" s="113"/>
      <c r="X584" s="112"/>
      <c r="Y584" s="3"/>
      <c r="Z584" s="3"/>
      <c r="AA584" s="6"/>
      <c r="AB584" s="6"/>
      <c r="AC584" s="4"/>
    </row>
    <row r="585" spans="1:29" s="2" customFormat="1" ht="15.7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36"/>
      <c r="Q585" s="112"/>
      <c r="R585" s="112"/>
      <c r="S585" s="113"/>
      <c r="T585" s="113"/>
      <c r="U585" s="113"/>
      <c r="V585" s="113"/>
      <c r="W585" s="113"/>
      <c r="X585" s="112"/>
      <c r="Y585" s="3"/>
      <c r="Z585" s="3"/>
      <c r="AA585" s="6"/>
      <c r="AB585" s="6"/>
      <c r="AC585" s="4"/>
    </row>
    <row r="586" spans="1:29" s="2" customFormat="1" ht="15.7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36"/>
      <c r="Q586" s="112"/>
      <c r="R586" s="112"/>
      <c r="S586" s="113"/>
      <c r="T586" s="113"/>
      <c r="U586" s="113"/>
      <c r="V586" s="113"/>
      <c r="W586" s="113"/>
      <c r="X586" s="112"/>
      <c r="Y586" s="3"/>
      <c r="Z586" s="3"/>
      <c r="AA586" s="6"/>
      <c r="AB586" s="6"/>
      <c r="AC586" s="4"/>
    </row>
    <row r="587" spans="1:29" s="2" customFormat="1" ht="15.7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36"/>
      <c r="Q587" s="112"/>
      <c r="R587" s="112"/>
      <c r="S587" s="113"/>
      <c r="T587" s="113"/>
      <c r="U587" s="113"/>
      <c r="V587" s="113"/>
      <c r="W587" s="113"/>
      <c r="X587" s="112"/>
      <c r="Y587" s="3"/>
      <c r="Z587" s="3"/>
      <c r="AA587" s="6"/>
      <c r="AB587" s="6"/>
      <c r="AC587" s="4"/>
    </row>
    <row r="588" spans="1:29" s="2" customFormat="1" ht="15.7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36"/>
      <c r="Q588" s="112"/>
      <c r="R588" s="112"/>
      <c r="S588" s="113"/>
      <c r="T588" s="113"/>
      <c r="U588" s="113"/>
      <c r="V588" s="113"/>
      <c r="W588" s="113"/>
      <c r="X588" s="112"/>
      <c r="Y588" s="3"/>
      <c r="Z588" s="3"/>
      <c r="AA588" s="6"/>
      <c r="AB588" s="6"/>
      <c r="AC588" s="4"/>
    </row>
    <row r="589" spans="1:29" s="2" customFormat="1" ht="15.7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36"/>
      <c r="Q589" s="112"/>
      <c r="R589" s="112"/>
      <c r="S589" s="113"/>
      <c r="T589" s="113"/>
      <c r="U589" s="113"/>
      <c r="V589" s="113"/>
      <c r="W589" s="113"/>
      <c r="X589" s="112"/>
      <c r="Y589" s="3"/>
      <c r="Z589" s="3"/>
      <c r="AA589" s="6"/>
      <c r="AB589" s="6"/>
      <c r="AC589" s="4"/>
    </row>
    <row r="590" spans="1:29" s="2" customFormat="1" ht="15.7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36"/>
      <c r="Q590" s="112"/>
      <c r="R590" s="112"/>
      <c r="S590" s="113"/>
      <c r="T590" s="113"/>
      <c r="U590" s="113"/>
      <c r="V590" s="113"/>
      <c r="W590" s="113"/>
      <c r="X590" s="112"/>
      <c r="Y590" s="3"/>
      <c r="Z590" s="3"/>
      <c r="AA590" s="6"/>
      <c r="AB590" s="6"/>
      <c r="AC590" s="4"/>
    </row>
    <row r="591" spans="1:29" s="2" customFormat="1" ht="15.7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36"/>
      <c r="Q591" s="112"/>
      <c r="R591" s="112"/>
      <c r="S591" s="113"/>
      <c r="T591" s="113"/>
      <c r="U591" s="113"/>
      <c r="V591" s="113"/>
      <c r="W591" s="113"/>
      <c r="X591" s="112"/>
      <c r="Y591" s="3"/>
      <c r="Z591" s="3"/>
      <c r="AA591" s="6"/>
      <c r="AB591" s="6"/>
      <c r="AC591" s="4"/>
    </row>
    <row r="592" spans="1:29" s="2" customFormat="1" ht="15.7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36"/>
      <c r="Q592" s="112"/>
      <c r="R592" s="112"/>
      <c r="S592" s="113"/>
      <c r="T592" s="113"/>
      <c r="U592" s="113"/>
      <c r="V592" s="113"/>
      <c r="W592" s="113"/>
      <c r="X592" s="112"/>
      <c r="Y592" s="3"/>
      <c r="Z592" s="3"/>
      <c r="AA592" s="6"/>
      <c r="AB592" s="6"/>
      <c r="AC592" s="4"/>
    </row>
    <row r="593" spans="1:29" s="2" customFormat="1" ht="15.7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36"/>
      <c r="Q593" s="112"/>
      <c r="R593" s="112"/>
      <c r="S593" s="113"/>
      <c r="T593" s="113"/>
      <c r="U593" s="113"/>
      <c r="V593" s="113"/>
      <c r="W593" s="113"/>
      <c r="X593" s="112"/>
      <c r="Y593" s="3"/>
      <c r="Z593" s="3"/>
      <c r="AA593" s="6"/>
      <c r="AB593" s="6"/>
      <c r="AC593" s="4"/>
    </row>
    <row r="594" spans="1:29" s="2" customFormat="1" ht="15.7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36"/>
      <c r="Q594" s="112"/>
      <c r="R594" s="112"/>
      <c r="S594" s="113"/>
      <c r="T594" s="113"/>
      <c r="U594" s="113"/>
      <c r="V594" s="113"/>
      <c r="W594" s="113"/>
      <c r="X594" s="112"/>
      <c r="Y594" s="3"/>
      <c r="Z594" s="3"/>
      <c r="AA594" s="6"/>
      <c r="AB594" s="6"/>
      <c r="AC594" s="4"/>
    </row>
    <row r="595" spans="1:29" s="2" customFormat="1" ht="15.7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36"/>
      <c r="Q595" s="112"/>
      <c r="R595" s="112"/>
      <c r="S595" s="113"/>
      <c r="T595" s="113"/>
      <c r="U595" s="113"/>
      <c r="V595" s="113"/>
      <c r="W595" s="113"/>
      <c r="X595" s="112"/>
      <c r="Y595" s="3"/>
      <c r="Z595" s="3"/>
      <c r="AA595" s="6"/>
      <c r="AB595" s="6"/>
      <c r="AC595" s="4"/>
    </row>
    <row r="596" spans="1:29" s="2" customFormat="1" ht="15.7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36"/>
      <c r="Q596" s="112"/>
      <c r="R596" s="112"/>
      <c r="S596" s="113"/>
      <c r="T596" s="113"/>
      <c r="U596" s="113"/>
      <c r="V596" s="113"/>
      <c r="W596" s="113"/>
      <c r="X596" s="112"/>
      <c r="Y596" s="3"/>
      <c r="Z596" s="3"/>
      <c r="AA596" s="6"/>
      <c r="AB596" s="6"/>
      <c r="AC596" s="4"/>
    </row>
    <row r="597" spans="1:29" s="2" customFormat="1" ht="15.7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36"/>
      <c r="Q597" s="112"/>
      <c r="R597" s="112"/>
      <c r="S597" s="113"/>
      <c r="T597" s="113"/>
      <c r="U597" s="113"/>
      <c r="V597" s="113"/>
      <c r="W597" s="113"/>
      <c r="X597" s="112"/>
      <c r="Y597" s="3"/>
      <c r="Z597" s="3"/>
      <c r="AA597" s="6"/>
      <c r="AB597" s="6"/>
      <c r="AC597" s="4"/>
    </row>
    <row r="598" spans="1:29" s="2" customFormat="1" ht="15.7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36"/>
      <c r="Q598" s="112"/>
      <c r="R598" s="112"/>
      <c r="S598" s="113"/>
      <c r="T598" s="113"/>
      <c r="U598" s="113"/>
      <c r="V598" s="113"/>
      <c r="W598" s="113"/>
      <c r="X598" s="112"/>
      <c r="Y598" s="3"/>
      <c r="Z598" s="3"/>
      <c r="AA598" s="6"/>
      <c r="AB598" s="6"/>
      <c r="AC598" s="4"/>
    </row>
    <row r="599" spans="1:29" s="2" customFormat="1" ht="15.7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36"/>
      <c r="Q599" s="112"/>
      <c r="R599" s="112"/>
      <c r="S599" s="113"/>
      <c r="T599" s="113"/>
      <c r="U599" s="113"/>
      <c r="V599" s="113"/>
      <c r="W599" s="113"/>
      <c r="X599" s="112"/>
      <c r="Y599" s="3"/>
      <c r="Z599" s="3"/>
      <c r="AA599" s="6"/>
      <c r="AB599" s="6"/>
      <c r="AC599" s="4"/>
    </row>
    <row r="600" spans="1:29" s="2" customFormat="1" ht="15.7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36"/>
      <c r="Q600" s="112"/>
      <c r="R600" s="112"/>
      <c r="S600" s="113"/>
      <c r="T600" s="113"/>
      <c r="U600" s="113"/>
      <c r="V600" s="113"/>
      <c r="W600" s="113"/>
      <c r="X600" s="112"/>
      <c r="Y600" s="3"/>
      <c r="Z600" s="3"/>
      <c r="AA600" s="6"/>
      <c r="AB600" s="6"/>
      <c r="AC600" s="4"/>
    </row>
    <row r="601" spans="1:29" s="2" customFormat="1" ht="15.7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36"/>
      <c r="Q601" s="112"/>
      <c r="R601" s="112"/>
      <c r="S601" s="113"/>
      <c r="T601" s="113"/>
      <c r="U601" s="113"/>
      <c r="V601" s="113"/>
      <c r="W601" s="113"/>
      <c r="X601" s="112"/>
      <c r="Y601" s="3"/>
      <c r="Z601" s="3"/>
      <c r="AA601" s="6"/>
      <c r="AB601" s="6"/>
      <c r="AC601" s="4"/>
    </row>
    <row r="602" spans="1:29" s="2" customFormat="1" ht="15.7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36"/>
      <c r="Q602" s="112"/>
      <c r="R602" s="112"/>
      <c r="S602" s="113"/>
      <c r="T602" s="113"/>
      <c r="U602" s="113"/>
      <c r="V602" s="113"/>
      <c r="W602" s="113"/>
      <c r="X602" s="112"/>
      <c r="Y602" s="3"/>
      <c r="Z602" s="3"/>
      <c r="AA602" s="6"/>
      <c r="AB602" s="6"/>
      <c r="AC602" s="4"/>
    </row>
    <row r="603" spans="1:29" s="2" customFormat="1" ht="15.7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36"/>
      <c r="Q603" s="112"/>
      <c r="R603" s="112"/>
      <c r="S603" s="113"/>
      <c r="T603" s="113"/>
      <c r="U603" s="113"/>
      <c r="V603" s="113"/>
      <c r="W603" s="113"/>
      <c r="X603" s="112"/>
      <c r="Y603" s="3"/>
      <c r="Z603" s="3"/>
      <c r="AA603" s="6"/>
      <c r="AB603" s="6"/>
      <c r="AC603" s="4"/>
    </row>
    <row r="604" spans="1:29" s="2" customFormat="1" ht="15.7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36"/>
      <c r="Q604" s="112"/>
      <c r="R604" s="112"/>
      <c r="S604" s="113"/>
      <c r="T604" s="113"/>
      <c r="U604" s="113"/>
      <c r="V604" s="113"/>
      <c r="W604" s="113"/>
      <c r="X604" s="112"/>
      <c r="Y604" s="3"/>
      <c r="Z604" s="3"/>
      <c r="AA604" s="6"/>
      <c r="AB604" s="6"/>
      <c r="AC604" s="4"/>
    </row>
    <row r="605" spans="1:29" s="2" customFormat="1" ht="15.7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36"/>
      <c r="Q605" s="112"/>
      <c r="R605" s="112"/>
      <c r="S605" s="113"/>
      <c r="T605" s="113"/>
      <c r="U605" s="113"/>
      <c r="V605" s="113"/>
      <c r="W605" s="113"/>
      <c r="X605" s="112"/>
      <c r="Y605" s="3"/>
      <c r="Z605" s="3"/>
      <c r="AA605" s="6"/>
      <c r="AB605" s="6"/>
      <c r="AC605" s="4"/>
    </row>
    <row r="606" spans="1:29" s="2" customFormat="1" ht="15.7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36"/>
      <c r="Q606" s="112"/>
      <c r="R606" s="112"/>
      <c r="S606" s="113"/>
      <c r="T606" s="113"/>
      <c r="U606" s="113"/>
      <c r="V606" s="113"/>
      <c r="W606" s="113"/>
      <c r="X606" s="112"/>
      <c r="Y606" s="3"/>
      <c r="Z606" s="3"/>
      <c r="AA606" s="6"/>
      <c r="AB606" s="6"/>
      <c r="AC606" s="4"/>
    </row>
    <row r="607" spans="1:29" s="2" customFormat="1" ht="15.7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36"/>
      <c r="Q607" s="112"/>
      <c r="R607" s="112"/>
      <c r="S607" s="113"/>
      <c r="T607" s="113"/>
      <c r="U607" s="113"/>
      <c r="V607" s="113"/>
      <c r="W607" s="113"/>
      <c r="X607" s="112"/>
      <c r="Y607" s="3"/>
      <c r="Z607" s="3"/>
      <c r="AA607" s="6"/>
      <c r="AB607" s="6"/>
      <c r="AC607" s="4"/>
    </row>
    <row r="608" spans="1:29" s="2" customFormat="1" ht="15.7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36"/>
      <c r="Q608" s="112"/>
      <c r="R608" s="112"/>
      <c r="S608" s="113"/>
      <c r="T608" s="113"/>
      <c r="U608" s="113"/>
      <c r="V608" s="113"/>
      <c r="W608" s="113"/>
      <c r="X608" s="112"/>
      <c r="Y608" s="3"/>
      <c r="Z608" s="3"/>
      <c r="AA608" s="6"/>
      <c r="AB608" s="6"/>
      <c r="AC608" s="4"/>
    </row>
    <row r="609" spans="1:29" s="2" customFormat="1" ht="15.7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36"/>
      <c r="Q609" s="112"/>
      <c r="R609" s="112"/>
      <c r="S609" s="113"/>
      <c r="T609" s="113"/>
      <c r="U609" s="113"/>
      <c r="V609" s="113"/>
      <c r="W609" s="113"/>
      <c r="X609" s="112"/>
      <c r="Y609" s="3"/>
      <c r="Z609" s="3"/>
      <c r="AA609" s="6"/>
      <c r="AB609" s="6"/>
      <c r="AC609" s="4"/>
    </row>
    <row r="610" spans="1:29" s="2" customFormat="1" ht="15.7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36"/>
      <c r="Q610" s="112"/>
      <c r="R610" s="112"/>
      <c r="S610" s="113"/>
      <c r="T610" s="113"/>
      <c r="U610" s="113"/>
      <c r="V610" s="113"/>
      <c r="W610" s="113"/>
      <c r="X610" s="112"/>
      <c r="Y610" s="3"/>
      <c r="Z610" s="3"/>
      <c r="AA610" s="6"/>
      <c r="AB610" s="6"/>
      <c r="AC610" s="4"/>
    </row>
    <row r="611" spans="1:29" s="2" customFormat="1" ht="15.7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36"/>
      <c r="Q611" s="112"/>
      <c r="R611" s="112"/>
      <c r="S611" s="113"/>
      <c r="T611" s="113"/>
      <c r="U611" s="113"/>
      <c r="V611" s="113"/>
      <c r="W611" s="113"/>
      <c r="X611" s="112"/>
      <c r="Y611" s="3"/>
      <c r="Z611" s="3"/>
      <c r="AA611" s="6"/>
      <c r="AB611" s="6"/>
      <c r="AC611" s="4"/>
    </row>
    <row r="612" spans="1:29" s="2" customFormat="1" ht="15.7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36"/>
      <c r="Q612" s="112"/>
      <c r="R612" s="112"/>
      <c r="S612" s="113"/>
      <c r="T612" s="113"/>
      <c r="U612" s="113"/>
      <c r="V612" s="113"/>
      <c r="W612" s="113"/>
      <c r="X612" s="112"/>
      <c r="Y612" s="3"/>
      <c r="Z612" s="3"/>
      <c r="AA612" s="6"/>
      <c r="AB612" s="6"/>
      <c r="AC612" s="4"/>
    </row>
    <row r="613" spans="1:29" s="2" customFormat="1" ht="15.7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36"/>
      <c r="Q613" s="112"/>
      <c r="R613" s="112"/>
      <c r="S613" s="113"/>
      <c r="T613" s="113"/>
      <c r="U613" s="113"/>
      <c r="V613" s="113"/>
      <c r="W613" s="113"/>
      <c r="X613" s="112"/>
      <c r="Y613" s="3"/>
      <c r="Z613" s="3"/>
      <c r="AA613" s="6"/>
      <c r="AB613" s="6"/>
      <c r="AC613" s="4"/>
    </row>
    <row r="614" spans="1:29" s="2" customFormat="1" ht="15.7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36"/>
      <c r="Q614" s="112"/>
      <c r="R614" s="112"/>
      <c r="S614" s="113"/>
      <c r="T614" s="113"/>
      <c r="U614" s="113"/>
      <c r="V614" s="113"/>
      <c r="W614" s="113"/>
      <c r="X614" s="112"/>
      <c r="Y614" s="3"/>
      <c r="Z614" s="3"/>
      <c r="AA614" s="6"/>
      <c r="AB614" s="6"/>
      <c r="AC614" s="4"/>
    </row>
    <row r="615" spans="1:29" s="2" customFormat="1" ht="15.7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36"/>
      <c r="Q615" s="112"/>
      <c r="R615" s="112"/>
      <c r="S615" s="113"/>
      <c r="T615" s="113"/>
      <c r="U615" s="113"/>
      <c r="V615" s="113"/>
      <c r="W615" s="113"/>
      <c r="X615" s="112"/>
      <c r="Y615" s="3"/>
      <c r="Z615" s="3"/>
      <c r="AA615" s="6"/>
      <c r="AB615" s="6"/>
      <c r="AC615" s="4"/>
    </row>
    <row r="616" spans="1:29" s="2" customFormat="1" ht="15.7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36"/>
      <c r="Q616" s="112"/>
      <c r="R616" s="112"/>
      <c r="S616" s="113"/>
      <c r="T616" s="113"/>
      <c r="U616" s="113"/>
      <c r="V616" s="113"/>
      <c r="W616" s="113"/>
      <c r="X616" s="112"/>
      <c r="Y616" s="3"/>
      <c r="Z616" s="3"/>
      <c r="AA616" s="6"/>
      <c r="AB616" s="6"/>
      <c r="AC616" s="4"/>
    </row>
    <row r="617" spans="1:29" s="2" customFormat="1" ht="15.7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36"/>
      <c r="Q617" s="112"/>
      <c r="R617" s="112"/>
      <c r="S617" s="113"/>
      <c r="T617" s="113"/>
      <c r="U617" s="113"/>
      <c r="V617" s="113"/>
      <c r="W617" s="113"/>
      <c r="X617" s="112"/>
      <c r="Y617" s="3"/>
      <c r="Z617" s="3"/>
      <c r="AA617" s="6"/>
      <c r="AB617" s="6"/>
      <c r="AC617" s="4"/>
    </row>
    <row r="618" spans="1:29" s="2" customFormat="1" ht="15.7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36"/>
      <c r="Q618" s="112"/>
      <c r="R618" s="112"/>
      <c r="S618" s="113"/>
      <c r="T618" s="113"/>
      <c r="U618" s="113"/>
      <c r="V618" s="113"/>
      <c r="W618" s="113"/>
      <c r="X618" s="112"/>
      <c r="Y618" s="3"/>
      <c r="Z618" s="3"/>
      <c r="AA618" s="6"/>
      <c r="AB618" s="6"/>
      <c r="AC618" s="4"/>
    </row>
    <row r="619" spans="1:29" s="2" customFormat="1" ht="15.7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36"/>
      <c r="Q619" s="112"/>
      <c r="R619" s="112"/>
      <c r="S619" s="113"/>
      <c r="T619" s="113"/>
      <c r="U619" s="113"/>
      <c r="V619" s="113"/>
      <c r="W619" s="113"/>
      <c r="X619" s="112"/>
      <c r="Y619" s="3"/>
      <c r="Z619" s="3"/>
      <c r="AA619" s="6"/>
      <c r="AB619" s="6"/>
      <c r="AC619" s="4"/>
    </row>
    <row r="620" spans="1:29" s="2" customFormat="1" ht="15.7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36"/>
      <c r="Q620" s="112"/>
      <c r="R620" s="112"/>
      <c r="S620" s="113"/>
      <c r="T620" s="113"/>
      <c r="U620" s="113"/>
      <c r="V620" s="113"/>
      <c r="W620" s="113"/>
      <c r="X620" s="112"/>
      <c r="Y620" s="3"/>
      <c r="Z620" s="3"/>
      <c r="AA620" s="6"/>
      <c r="AB620" s="6"/>
      <c r="AC620" s="4"/>
    </row>
    <row r="621" spans="1:29" s="2" customFormat="1" ht="15.7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36"/>
      <c r="Q621" s="112"/>
      <c r="R621" s="112"/>
      <c r="S621" s="113"/>
      <c r="T621" s="113"/>
      <c r="U621" s="113"/>
      <c r="V621" s="113"/>
      <c r="W621" s="113"/>
      <c r="X621" s="112"/>
      <c r="Y621" s="3"/>
      <c r="Z621" s="3"/>
      <c r="AA621" s="6"/>
      <c r="AB621" s="6"/>
      <c r="AC621" s="4"/>
    </row>
    <row r="622" spans="1:29" s="2" customFormat="1" ht="15.7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36"/>
      <c r="Q622" s="112"/>
      <c r="R622" s="112"/>
      <c r="S622" s="113"/>
      <c r="T622" s="113"/>
      <c r="U622" s="113"/>
      <c r="V622" s="113"/>
      <c r="W622" s="113"/>
      <c r="X622" s="112"/>
      <c r="Y622" s="3"/>
      <c r="Z622" s="3"/>
      <c r="AA622" s="6"/>
      <c r="AB622" s="6"/>
      <c r="AC622" s="4"/>
    </row>
    <row r="623" spans="1:29" s="2" customFormat="1" ht="15.7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36"/>
      <c r="Q623" s="112"/>
      <c r="R623" s="112"/>
      <c r="S623" s="113"/>
      <c r="T623" s="113"/>
      <c r="U623" s="113"/>
      <c r="V623" s="113"/>
      <c r="W623" s="113"/>
      <c r="X623" s="112"/>
      <c r="Y623" s="3"/>
      <c r="Z623" s="3"/>
      <c r="AA623" s="6"/>
      <c r="AB623" s="6"/>
      <c r="AC623" s="4"/>
    </row>
    <row r="624" spans="1:29" s="2" customFormat="1" ht="15.7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36"/>
      <c r="Q624" s="112"/>
      <c r="R624" s="112"/>
      <c r="S624" s="113"/>
      <c r="T624" s="113"/>
      <c r="U624" s="113"/>
      <c r="V624" s="113"/>
      <c r="W624" s="113"/>
      <c r="X624" s="112"/>
      <c r="Y624" s="3"/>
      <c r="Z624" s="3"/>
      <c r="AA624" s="6"/>
      <c r="AB624" s="6"/>
      <c r="AC624" s="4"/>
    </row>
    <row r="625" spans="1:29" s="2" customFormat="1" ht="15.7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36"/>
      <c r="Q625" s="112"/>
      <c r="R625" s="112"/>
      <c r="S625" s="113"/>
      <c r="T625" s="113"/>
      <c r="U625" s="113"/>
      <c r="V625" s="113"/>
      <c r="W625" s="113"/>
      <c r="X625" s="112"/>
      <c r="Y625" s="3"/>
      <c r="Z625" s="3"/>
      <c r="AA625" s="6"/>
      <c r="AB625" s="6"/>
      <c r="AC625" s="4"/>
    </row>
    <row r="626" spans="1:29" s="2" customFormat="1" ht="15.7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36"/>
      <c r="Q626" s="112"/>
      <c r="R626" s="112"/>
      <c r="S626" s="113"/>
      <c r="T626" s="113"/>
      <c r="U626" s="113"/>
      <c r="V626" s="113"/>
      <c r="W626" s="113"/>
      <c r="X626" s="112"/>
      <c r="Y626" s="3"/>
      <c r="Z626" s="3"/>
      <c r="AA626" s="6"/>
      <c r="AB626" s="6"/>
      <c r="AC626" s="4"/>
    </row>
    <row r="627" spans="1:29" s="2" customFormat="1" ht="15.7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36"/>
      <c r="Q627" s="112"/>
      <c r="R627" s="112"/>
      <c r="S627" s="113"/>
      <c r="T627" s="113"/>
      <c r="U627" s="113"/>
      <c r="V627" s="113"/>
      <c r="W627" s="113"/>
      <c r="X627" s="112"/>
      <c r="Y627" s="3"/>
      <c r="Z627" s="3"/>
      <c r="AA627" s="6"/>
      <c r="AB627" s="6"/>
      <c r="AC627" s="4"/>
    </row>
    <row r="628" spans="1:29" s="2" customFormat="1" ht="15.7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36"/>
      <c r="Q628" s="112"/>
      <c r="R628" s="112"/>
      <c r="S628" s="113"/>
      <c r="T628" s="113"/>
      <c r="U628" s="113"/>
      <c r="V628" s="113"/>
      <c r="W628" s="113"/>
      <c r="X628" s="112"/>
      <c r="Y628" s="3"/>
      <c r="Z628" s="3"/>
      <c r="AA628" s="6"/>
      <c r="AB628" s="6"/>
      <c r="AC628" s="4"/>
    </row>
    <row r="629" spans="1:29" s="2" customFormat="1" ht="15.7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36"/>
      <c r="Q629" s="112"/>
      <c r="R629" s="112"/>
      <c r="S629" s="113"/>
      <c r="T629" s="113"/>
      <c r="U629" s="113"/>
      <c r="V629" s="113"/>
      <c r="W629" s="113"/>
      <c r="X629" s="112"/>
      <c r="Y629" s="3"/>
      <c r="Z629" s="3"/>
      <c r="AA629" s="6"/>
      <c r="AB629" s="6"/>
      <c r="AC629" s="4"/>
    </row>
    <row r="630" spans="1:29" s="2" customFormat="1" ht="15.7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36"/>
      <c r="Q630" s="112"/>
      <c r="R630" s="112"/>
      <c r="S630" s="113"/>
      <c r="T630" s="113"/>
      <c r="U630" s="113"/>
      <c r="V630" s="113"/>
      <c r="W630" s="113"/>
      <c r="X630" s="112"/>
      <c r="Y630" s="3"/>
      <c r="Z630" s="3"/>
      <c r="AA630" s="6"/>
      <c r="AB630" s="6"/>
      <c r="AC630" s="4"/>
    </row>
    <row r="631" spans="1:29" s="2" customFormat="1" ht="15.7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36"/>
      <c r="Q631" s="112"/>
      <c r="R631" s="112"/>
      <c r="S631" s="113"/>
      <c r="T631" s="113"/>
      <c r="U631" s="113"/>
      <c r="V631" s="113"/>
      <c r="W631" s="113"/>
      <c r="X631" s="112"/>
      <c r="Y631" s="3"/>
      <c r="Z631" s="3"/>
      <c r="AA631" s="6"/>
      <c r="AB631" s="6"/>
      <c r="AC631" s="4"/>
    </row>
    <row r="632" spans="1:29" s="2" customFormat="1" ht="15.7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36"/>
      <c r="Q632" s="112"/>
      <c r="R632" s="112"/>
      <c r="S632" s="113"/>
      <c r="T632" s="113"/>
      <c r="U632" s="113"/>
      <c r="V632" s="113"/>
      <c r="W632" s="113"/>
      <c r="X632" s="112"/>
      <c r="Y632" s="3"/>
      <c r="Z632" s="3"/>
      <c r="AA632" s="6"/>
      <c r="AB632" s="6"/>
      <c r="AC632" s="4"/>
    </row>
    <row r="633" spans="1:29" s="2" customFormat="1" ht="15.7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36"/>
      <c r="Q633" s="112"/>
      <c r="R633" s="112"/>
      <c r="S633" s="113"/>
      <c r="T633" s="113"/>
      <c r="U633" s="113"/>
      <c r="V633" s="113"/>
      <c r="W633" s="113"/>
      <c r="X633" s="112"/>
      <c r="Y633" s="3"/>
      <c r="Z633" s="3"/>
      <c r="AA633" s="6"/>
      <c r="AB633" s="6"/>
      <c r="AC633" s="4"/>
    </row>
    <row r="634" spans="1:29" s="2" customFormat="1" ht="15.7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36"/>
      <c r="Q634" s="112"/>
      <c r="R634" s="112"/>
      <c r="S634" s="113"/>
      <c r="T634" s="113"/>
      <c r="U634" s="113"/>
      <c r="V634" s="113"/>
      <c r="W634" s="113"/>
      <c r="X634" s="112"/>
      <c r="Y634" s="3"/>
      <c r="Z634" s="3"/>
      <c r="AA634" s="6"/>
      <c r="AB634" s="6"/>
      <c r="AC634" s="4"/>
    </row>
    <row r="635" spans="1:29" s="2" customFormat="1" ht="15.7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36"/>
      <c r="Q635" s="112"/>
      <c r="R635" s="112"/>
      <c r="S635" s="113"/>
      <c r="T635" s="113"/>
      <c r="U635" s="113"/>
      <c r="V635" s="113"/>
      <c r="W635" s="113"/>
      <c r="X635" s="112"/>
      <c r="Y635" s="3"/>
      <c r="Z635" s="3"/>
      <c r="AA635" s="6"/>
      <c r="AB635" s="6"/>
      <c r="AC635" s="4"/>
    </row>
    <row r="636" spans="1:29" s="2" customFormat="1" ht="15.7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36"/>
      <c r="Q636" s="112"/>
      <c r="R636" s="112"/>
      <c r="S636" s="113"/>
      <c r="T636" s="113"/>
      <c r="U636" s="113"/>
      <c r="V636" s="113"/>
      <c r="W636" s="113"/>
      <c r="X636" s="112"/>
      <c r="Y636" s="3"/>
      <c r="Z636" s="3"/>
      <c r="AA636" s="6"/>
      <c r="AB636" s="6"/>
      <c r="AC636" s="4"/>
    </row>
    <row r="637" spans="1:29" s="2" customFormat="1" ht="15.7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36"/>
      <c r="Q637" s="112"/>
      <c r="R637" s="112"/>
      <c r="S637" s="113"/>
      <c r="T637" s="113"/>
      <c r="U637" s="113"/>
      <c r="V637" s="113"/>
      <c r="W637" s="113"/>
      <c r="X637" s="112"/>
      <c r="Y637" s="3"/>
      <c r="Z637" s="3"/>
      <c r="AA637" s="6"/>
      <c r="AB637" s="6"/>
      <c r="AC637" s="4"/>
    </row>
    <row r="638" spans="1:29" s="2" customFormat="1" ht="15.7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36"/>
      <c r="Q638" s="112"/>
      <c r="R638" s="112"/>
      <c r="S638" s="113"/>
      <c r="T638" s="113"/>
      <c r="U638" s="113"/>
      <c r="V638" s="113"/>
      <c r="W638" s="113"/>
      <c r="X638" s="112"/>
      <c r="Y638" s="3"/>
      <c r="Z638" s="3"/>
      <c r="AA638" s="6"/>
      <c r="AB638" s="6"/>
      <c r="AC638" s="4"/>
    </row>
    <row r="639" spans="1:29" s="2" customFormat="1" ht="15.7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36"/>
      <c r="Q639" s="112"/>
      <c r="R639" s="112"/>
      <c r="S639" s="113"/>
      <c r="T639" s="113"/>
      <c r="U639" s="113"/>
      <c r="V639" s="113"/>
      <c r="W639" s="113"/>
      <c r="X639" s="112"/>
      <c r="Y639" s="3"/>
      <c r="Z639" s="3"/>
      <c r="AA639" s="6"/>
      <c r="AB639" s="6"/>
      <c r="AC639" s="4"/>
    </row>
    <row r="640" spans="1:29" s="2" customFormat="1" ht="15.7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36"/>
      <c r="Q640" s="112"/>
      <c r="R640" s="112"/>
      <c r="S640" s="113"/>
      <c r="T640" s="113"/>
      <c r="U640" s="113"/>
      <c r="V640" s="113"/>
      <c r="W640" s="113"/>
      <c r="X640" s="112"/>
      <c r="Y640" s="3"/>
      <c r="Z640" s="3"/>
      <c r="AA640" s="6"/>
      <c r="AB640" s="6"/>
      <c r="AC640" s="4"/>
    </row>
    <row r="641" spans="1:29" s="2" customFormat="1" ht="15.7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36"/>
      <c r="Q641" s="112"/>
      <c r="R641" s="112"/>
      <c r="S641" s="113"/>
      <c r="T641" s="113"/>
      <c r="U641" s="113"/>
      <c r="V641" s="113"/>
      <c r="W641" s="113"/>
      <c r="X641" s="112"/>
      <c r="Y641" s="3"/>
      <c r="Z641" s="3"/>
      <c r="AA641" s="6"/>
      <c r="AB641" s="6"/>
      <c r="AC641" s="4"/>
    </row>
    <row r="642" spans="1:29" s="2" customFormat="1" ht="15.7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36"/>
      <c r="Q642" s="112"/>
      <c r="R642" s="112"/>
      <c r="S642" s="113"/>
      <c r="T642" s="113"/>
      <c r="U642" s="113"/>
      <c r="V642" s="113"/>
      <c r="W642" s="113"/>
      <c r="X642" s="112"/>
      <c r="Y642" s="3"/>
      <c r="Z642" s="3"/>
      <c r="AA642" s="6"/>
      <c r="AB642" s="6"/>
      <c r="AC642" s="4"/>
    </row>
    <row r="643" spans="1:29" s="2" customFormat="1" ht="15.7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36"/>
      <c r="Q643" s="112"/>
      <c r="R643" s="112"/>
      <c r="S643" s="113"/>
      <c r="T643" s="113"/>
      <c r="U643" s="113"/>
      <c r="V643" s="113"/>
      <c r="W643" s="113"/>
      <c r="X643" s="112"/>
      <c r="Y643" s="3"/>
      <c r="Z643" s="3"/>
      <c r="AA643" s="6"/>
      <c r="AB643" s="6"/>
      <c r="AC643" s="4"/>
    </row>
    <row r="644" spans="1:29" s="2" customFormat="1" ht="15.7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36"/>
      <c r="Q644" s="112"/>
      <c r="R644" s="112"/>
      <c r="S644" s="113"/>
      <c r="T644" s="113"/>
      <c r="U644" s="113"/>
      <c r="V644" s="113"/>
      <c r="W644" s="113"/>
      <c r="X644" s="112"/>
      <c r="Y644" s="3"/>
      <c r="Z644" s="3"/>
      <c r="AA644" s="6"/>
      <c r="AB644" s="6"/>
      <c r="AC644" s="4"/>
    </row>
    <row r="645" spans="1:29" s="2" customFormat="1" ht="15.7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36"/>
      <c r="Q645" s="112"/>
      <c r="R645" s="112"/>
      <c r="S645" s="113"/>
      <c r="T645" s="113"/>
      <c r="U645" s="113"/>
      <c r="V645" s="113"/>
      <c r="W645" s="113"/>
      <c r="X645" s="112"/>
      <c r="Y645" s="3"/>
      <c r="Z645" s="3"/>
      <c r="AA645" s="6"/>
      <c r="AB645" s="6"/>
      <c r="AC645" s="4"/>
    </row>
    <row r="646" spans="1:29" s="2" customFormat="1" ht="15.7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36"/>
      <c r="Q646" s="112"/>
      <c r="R646" s="112"/>
      <c r="S646" s="113"/>
      <c r="T646" s="113"/>
      <c r="U646" s="113"/>
      <c r="V646" s="113"/>
      <c r="W646" s="113"/>
      <c r="X646" s="112"/>
      <c r="Y646" s="3"/>
      <c r="Z646" s="3"/>
      <c r="AA646" s="6"/>
      <c r="AB646" s="6"/>
      <c r="AC646" s="4"/>
    </row>
    <row r="647" spans="1:29" s="2" customFormat="1" ht="15.7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36"/>
      <c r="Q647" s="112"/>
      <c r="R647" s="112"/>
      <c r="S647" s="113"/>
      <c r="T647" s="113"/>
      <c r="U647" s="113"/>
      <c r="V647" s="113"/>
      <c r="W647" s="113"/>
      <c r="X647" s="112"/>
      <c r="Y647" s="3"/>
      <c r="Z647" s="3"/>
      <c r="AA647" s="6"/>
      <c r="AB647" s="6"/>
      <c r="AC647" s="4"/>
    </row>
    <row r="648" spans="1:29" s="2" customFormat="1" ht="15.7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36"/>
      <c r="Q648" s="112"/>
      <c r="R648" s="112"/>
      <c r="S648" s="113"/>
      <c r="T648" s="113"/>
      <c r="U648" s="113"/>
      <c r="V648" s="113"/>
      <c r="W648" s="113"/>
      <c r="X648" s="112"/>
      <c r="Y648" s="3"/>
      <c r="Z648" s="3"/>
      <c r="AA648" s="6"/>
      <c r="AB648" s="6"/>
      <c r="AC648" s="4"/>
    </row>
    <row r="649" spans="1:29" s="2" customFormat="1" ht="15.7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36"/>
      <c r="Q649" s="112"/>
      <c r="R649" s="112"/>
      <c r="S649" s="113"/>
      <c r="T649" s="113"/>
      <c r="U649" s="113"/>
      <c r="V649" s="113"/>
      <c r="W649" s="113"/>
      <c r="X649" s="112"/>
      <c r="Y649" s="3"/>
      <c r="Z649" s="3"/>
      <c r="AA649" s="6"/>
      <c r="AB649" s="6"/>
      <c r="AC649" s="4"/>
    </row>
    <row r="650" spans="1:29" s="2" customFormat="1" ht="15.7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36"/>
      <c r="Q650" s="112"/>
      <c r="R650" s="112"/>
      <c r="S650" s="113"/>
      <c r="T650" s="113"/>
      <c r="U650" s="113"/>
      <c r="V650" s="113"/>
      <c r="W650" s="113"/>
      <c r="X650" s="112"/>
      <c r="Y650" s="3"/>
      <c r="Z650" s="3"/>
      <c r="AA650" s="6"/>
      <c r="AB650" s="6"/>
      <c r="AC650" s="4"/>
    </row>
    <row r="651" spans="1:29" s="2" customFormat="1" ht="15.7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36"/>
      <c r="Q651" s="112"/>
      <c r="R651" s="112"/>
      <c r="S651" s="113"/>
      <c r="T651" s="113"/>
      <c r="U651" s="113"/>
      <c r="V651" s="113"/>
      <c r="W651" s="113"/>
      <c r="X651" s="112"/>
      <c r="Y651" s="3"/>
      <c r="Z651" s="3"/>
      <c r="AA651" s="6"/>
      <c r="AB651" s="6"/>
      <c r="AC651" s="4"/>
    </row>
    <row r="652" spans="1:29" s="2" customFormat="1" ht="15.7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36"/>
      <c r="Q652" s="112"/>
      <c r="R652" s="112"/>
      <c r="S652" s="113"/>
      <c r="T652" s="113"/>
      <c r="U652" s="113"/>
      <c r="V652" s="113"/>
      <c r="W652" s="113"/>
      <c r="X652" s="112"/>
      <c r="Y652" s="3"/>
      <c r="Z652" s="3"/>
      <c r="AA652" s="6"/>
      <c r="AB652" s="6"/>
      <c r="AC652" s="4"/>
    </row>
    <row r="653" spans="1:29" s="2" customFormat="1" ht="15.7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36"/>
      <c r="Q653" s="112"/>
      <c r="R653" s="112"/>
      <c r="S653" s="113"/>
      <c r="T653" s="113"/>
      <c r="U653" s="113"/>
      <c r="V653" s="113"/>
      <c r="W653" s="113"/>
      <c r="X653" s="112"/>
      <c r="Y653" s="3"/>
      <c r="Z653" s="3"/>
      <c r="AA653" s="6"/>
      <c r="AB653" s="6"/>
      <c r="AC653" s="4"/>
    </row>
    <row r="654" spans="1:29" s="2" customFormat="1" ht="15.7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36"/>
      <c r="Q654" s="112"/>
      <c r="R654" s="112"/>
      <c r="S654" s="113"/>
      <c r="T654" s="113"/>
      <c r="U654" s="113"/>
      <c r="V654" s="113"/>
      <c r="W654" s="113"/>
      <c r="X654" s="112"/>
      <c r="Y654" s="3"/>
      <c r="Z654" s="3"/>
      <c r="AA654" s="6"/>
      <c r="AB654" s="6"/>
      <c r="AC654" s="4"/>
    </row>
    <row r="655" spans="1:29" s="2" customFormat="1" ht="15.7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36"/>
      <c r="Q655" s="112"/>
      <c r="R655" s="112"/>
      <c r="S655" s="113"/>
      <c r="T655" s="113"/>
      <c r="U655" s="113"/>
      <c r="V655" s="113"/>
      <c r="W655" s="113"/>
      <c r="X655" s="112"/>
      <c r="Y655" s="3"/>
      <c r="Z655" s="3"/>
      <c r="AA655" s="6"/>
      <c r="AB655" s="6"/>
      <c r="AC655" s="4"/>
    </row>
    <row r="656" spans="1:29" s="2" customFormat="1" ht="15.7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36"/>
      <c r="Q656" s="112"/>
      <c r="R656" s="112"/>
      <c r="S656" s="113"/>
      <c r="T656" s="113"/>
      <c r="U656" s="113"/>
      <c r="V656" s="113"/>
      <c r="W656" s="113"/>
      <c r="X656" s="112"/>
      <c r="Y656" s="3"/>
      <c r="Z656" s="3"/>
      <c r="AA656" s="6"/>
      <c r="AB656" s="6"/>
      <c r="AC656" s="4"/>
    </row>
    <row r="657" spans="1:29" s="2" customFormat="1" ht="15.7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36"/>
      <c r="Q657" s="112"/>
      <c r="R657" s="112"/>
      <c r="S657" s="113"/>
      <c r="T657" s="113"/>
      <c r="U657" s="113"/>
      <c r="V657" s="113"/>
      <c r="W657" s="113"/>
      <c r="X657" s="112"/>
      <c r="Y657" s="3"/>
      <c r="Z657" s="3"/>
      <c r="AA657" s="6"/>
      <c r="AB657" s="6"/>
      <c r="AC657" s="4"/>
    </row>
    <row r="658" spans="1:29" s="2" customFormat="1" ht="15.7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36"/>
      <c r="Q658" s="112"/>
      <c r="R658" s="112"/>
      <c r="S658" s="113"/>
      <c r="T658" s="113"/>
      <c r="U658" s="113"/>
      <c r="V658" s="113"/>
      <c r="W658" s="113"/>
      <c r="X658" s="112"/>
      <c r="Y658" s="3"/>
      <c r="Z658" s="3"/>
      <c r="AA658" s="6"/>
      <c r="AB658" s="6"/>
      <c r="AC658" s="4"/>
    </row>
    <row r="659" spans="1:29" s="2" customFormat="1" ht="15.7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36"/>
      <c r="Q659" s="112"/>
      <c r="R659" s="112"/>
      <c r="S659" s="113"/>
      <c r="T659" s="113"/>
      <c r="U659" s="113"/>
      <c r="V659" s="113"/>
      <c r="W659" s="113"/>
      <c r="X659" s="112"/>
      <c r="Y659" s="3"/>
      <c r="Z659" s="3"/>
      <c r="AA659" s="6"/>
      <c r="AB659" s="6"/>
      <c r="AC659" s="4"/>
    </row>
    <row r="660" spans="1:29" s="2" customFormat="1" ht="15.7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36"/>
      <c r="Q660" s="112"/>
      <c r="R660" s="112"/>
      <c r="S660" s="113"/>
      <c r="T660" s="113"/>
      <c r="U660" s="113"/>
      <c r="V660" s="113"/>
      <c r="W660" s="113"/>
      <c r="X660" s="112"/>
      <c r="Y660" s="3"/>
      <c r="Z660" s="3"/>
      <c r="AA660" s="6"/>
      <c r="AB660" s="6"/>
      <c r="AC660" s="4"/>
    </row>
    <row r="661" spans="1:29" s="2" customFormat="1" ht="15.7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36"/>
      <c r="Q661" s="112"/>
      <c r="R661" s="112"/>
      <c r="S661" s="113"/>
      <c r="T661" s="113"/>
      <c r="U661" s="113"/>
      <c r="V661" s="113"/>
      <c r="W661" s="113"/>
      <c r="X661" s="112"/>
      <c r="Y661" s="3"/>
      <c r="Z661" s="3"/>
      <c r="AA661" s="6"/>
      <c r="AB661" s="6"/>
      <c r="AC661" s="4"/>
    </row>
    <row r="662" spans="1:29" s="2" customFormat="1" ht="15.7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36"/>
      <c r="Q662" s="112"/>
      <c r="R662" s="112"/>
      <c r="S662" s="113"/>
      <c r="T662" s="113"/>
      <c r="U662" s="113"/>
      <c r="V662" s="113"/>
      <c r="W662" s="113"/>
      <c r="X662" s="112"/>
      <c r="Y662" s="3"/>
      <c r="Z662" s="3"/>
      <c r="AA662" s="6"/>
      <c r="AB662" s="6"/>
      <c r="AC662" s="4"/>
    </row>
    <row r="663" spans="1:29" s="2" customFormat="1" ht="15.7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36"/>
      <c r="Q663" s="112"/>
      <c r="R663" s="112"/>
      <c r="S663" s="113"/>
      <c r="T663" s="113"/>
      <c r="U663" s="113"/>
      <c r="V663" s="113"/>
      <c r="W663" s="113"/>
      <c r="X663" s="112"/>
      <c r="Y663" s="3"/>
      <c r="Z663" s="3"/>
      <c r="AA663" s="6"/>
      <c r="AB663" s="6"/>
      <c r="AC663" s="4"/>
    </row>
    <row r="664" spans="1:29" s="2" customFormat="1" ht="15.7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36"/>
      <c r="Q664" s="112"/>
      <c r="R664" s="112"/>
      <c r="S664" s="113"/>
      <c r="T664" s="113"/>
      <c r="U664" s="113"/>
      <c r="V664" s="113"/>
      <c r="W664" s="113"/>
      <c r="X664" s="112"/>
      <c r="Y664" s="3"/>
      <c r="Z664" s="3"/>
      <c r="AA664" s="6"/>
      <c r="AB664" s="6"/>
      <c r="AC664" s="4"/>
    </row>
    <row r="665" spans="1:29" s="2" customFormat="1" ht="15.7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36"/>
      <c r="Q665" s="112"/>
      <c r="R665" s="112"/>
      <c r="S665" s="113"/>
      <c r="T665" s="113"/>
      <c r="U665" s="113"/>
      <c r="V665" s="113"/>
      <c r="W665" s="113"/>
      <c r="X665" s="112"/>
      <c r="Y665" s="3"/>
      <c r="Z665" s="3"/>
      <c r="AA665" s="6"/>
      <c r="AB665" s="6"/>
      <c r="AC665" s="4"/>
    </row>
    <row r="666" spans="1:29" s="2" customFormat="1" ht="15.7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36"/>
      <c r="Q666" s="112"/>
      <c r="R666" s="112"/>
      <c r="S666" s="113"/>
      <c r="T666" s="113"/>
      <c r="U666" s="113"/>
      <c r="V666" s="113"/>
      <c r="W666" s="113"/>
      <c r="X666" s="112"/>
      <c r="Y666" s="3"/>
      <c r="Z666" s="3"/>
      <c r="AA666" s="6"/>
      <c r="AB666" s="6"/>
      <c r="AC666" s="4"/>
    </row>
    <row r="667" spans="1:29" s="2" customFormat="1" ht="15.7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36"/>
      <c r="Q667" s="112"/>
      <c r="R667" s="112"/>
      <c r="S667" s="113"/>
      <c r="T667" s="113"/>
      <c r="U667" s="113"/>
      <c r="V667" s="113"/>
      <c r="W667" s="113"/>
      <c r="X667" s="112"/>
      <c r="Y667" s="3"/>
      <c r="Z667" s="3"/>
      <c r="AA667" s="6"/>
      <c r="AB667" s="6"/>
      <c r="AC667" s="4"/>
    </row>
    <row r="668" spans="1:29" s="2" customFormat="1" ht="15.7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36"/>
      <c r="Q668" s="112"/>
      <c r="R668" s="112"/>
      <c r="S668" s="113"/>
      <c r="T668" s="113"/>
      <c r="U668" s="113"/>
      <c r="V668" s="113"/>
      <c r="W668" s="113"/>
      <c r="X668" s="112"/>
      <c r="Y668" s="3"/>
      <c r="Z668" s="3"/>
      <c r="AA668" s="6"/>
      <c r="AB668" s="6"/>
      <c r="AC668" s="4"/>
    </row>
    <row r="669" spans="1:29" s="2" customFormat="1" ht="15.7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36"/>
      <c r="Q669" s="112"/>
      <c r="R669" s="112"/>
      <c r="S669" s="113"/>
      <c r="T669" s="113"/>
      <c r="U669" s="113"/>
      <c r="V669" s="113"/>
      <c r="W669" s="113"/>
      <c r="X669" s="112"/>
      <c r="Y669" s="3"/>
      <c r="Z669" s="3"/>
      <c r="AA669" s="6"/>
      <c r="AB669" s="6"/>
      <c r="AC669" s="4"/>
    </row>
    <row r="670" spans="1:29" s="2" customFormat="1" ht="15.7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36"/>
      <c r="Q670" s="112"/>
      <c r="R670" s="112"/>
      <c r="S670" s="113"/>
      <c r="T670" s="113"/>
      <c r="U670" s="113"/>
      <c r="V670" s="113"/>
      <c r="W670" s="113"/>
      <c r="X670" s="112"/>
      <c r="Y670" s="3"/>
      <c r="Z670" s="3"/>
      <c r="AA670" s="6"/>
      <c r="AB670" s="6"/>
      <c r="AC670" s="4"/>
    </row>
    <row r="671" spans="1:29" s="2" customFormat="1" ht="15.7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36"/>
      <c r="Q671" s="112"/>
      <c r="R671" s="112"/>
      <c r="S671" s="113"/>
      <c r="T671" s="113"/>
      <c r="U671" s="113"/>
      <c r="V671" s="113"/>
      <c r="W671" s="113"/>
      <c r="X671" s="112"/>
      <c r="Y671" s="3"/>
      <c r="Z671" s="3"/>
      <c r="AA671" s="6"/>
      <c r="AB671" s="6"/>
      <c r="AC671" s="4"/>
    </row>
    <row r="672" spans="1:29" s="2" customFormat="1" ht="15.7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36"/>
      <c r="Q672" s="112"/>
      <c r="R672" s="112"/>
      <c r="S672" s="113"/>
      <c r="T672" s="113"/>
      <c r="U672" s="113"/>
      <c r="V672" s="113"/>
      <c r="W672" s="113"/>
      <c r="X672" s="112"/>
      <c r="Y672" s="3"/>
      <c r="Z672" s="3"/>
      <c r="AA672" s="6"/>
      <c r="AB672" s="6"/>
      <c r="AC672" s="4"/>
    </row>
    <row r="673" spans="1:29" s="2" customFormat="1" ht="15.7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36"/>
      <c r="Q673" s="112"/>
      <c r="R673" s="112"/>
      <c r="S673" s="113"/>
      <c r="T673" s="113"/>
      <c r="U673" s="113"/>
      <c r="V673" s="113"/>
      <c r="W673" s="113"/>
      <c r="X673" s="112"/>
      <c r="Y673" s="3"/>
      <c r="Z673" s="3"/>
      <c r="AA673" s="6"/>
      <c r="AB673" s="6"/>
      <c r="AC673" s="4"/>
    </row>
    <row r="674" spans="1:29" s="2" customFormat="1" ht="15.7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36"/>
      <c r="Q674" s="112"/>
      <c r="R674" s="112"/>
      <c r="S674" s="113"/>
      <c r="T674" s="113"/>
      <c r="U674" s="113"/>
      <c r="V674" s="113"/>
      <c r="W674" s="113"/>
      <c r="X674" s="112"/>
      <c r="Y674" s="3"/>
      <c r="Z674" s="3"/>
      <c r="AA674" s="6"/>
      <c r="AB674" s="6"/>
      <c r="AC674" s="4"/>
    </row>
    <row r="675" spans="1:29" s="2" customFormat="1" ht="15.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36"/>
      <c r="Q675" s="112"/>
      <c r="R675" s="112"/>
      <c r="S675" s="113"/>
      <c r="T675" s="113"/>
      <c r="U675" s="113"/>
      <c r="V675" s="113"/>
      <c r="W675" s="113"/>
      <c r="X675" s="112"/>
      <c r="Y675" s="3"/>
      <c r="Z675" s="3"/>
      <c r="AA675" s="6"/>
      <c r="AB675" s="6"/>
      <c r="AC675" s="4"/>
    </row>
    <row r="676" spans="1:29" s="2" customFormat="1" ht="15.7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36"/>
      <c r="Q676" s="112"/>
      <c r="R676" s="112"/>
      <c r="S676" s="113"/>
      <c r="T676" s="113"/>
      <c r="U676" s="113"/>
      <c r="V676" s="113"/>
      <c r="W676" s="113"/>
      <c r="X676" s="112"/>
      <c r="Y676" s="3"/>
      <c r="Z676" s="3"/>
      <c r="AA676" s="6"/>
      <c r="AB676" s="6"/>
      <c r="AC676" s="4"/>
    </row>
    <row r="677" spans="1:29" s="2" customFormat="1" ht="15.7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36"/>
      <c r="Q677" s="112"/>
      <c r="R677" s="112"/>
      <c r="S677" s="113"/>
      <c r="T677" s="113"/>
      <c r="U677" s="113"/>
      <c r="V677" s="113"/>
      <c r="W677" s="113"/>
      <c r="X677" s="112"/>
      <c r="Y677" s="3"/>
      <c r="Z677" s="3"/>
      <c r="AA677" s="6"/>
      <c r="AB677" s="6"/>
      <c r="AC677" s="4"/>
    </row>
    <row r="678" spans="1:29" s="2" customFormat="1" ht="15.7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36"/>
      <c r="Q678" s="112"/>
      <c r="R678" s="112"/>
      <c r="S678" s="113"/>
      <c r="T678" s="113"/>
      <c r="U678" s="113"/>
      <c r="V678" s="113"/>
      <c r="W678" s="113"/>
      <c r="X678" s="112"/>
      <c r="Y678" s="3"/>
      <c r="Z678" s="3"/>
      <c r="AA678" s="6"/>
      <c r="AB678" s="6"/>
      <c r="AC678" s="4"/>
    </row>
    <row r="679" spans="1:29" s="2" customFormat="1" ht="15.7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36"/>
      <c r="Q679" s="112"/>
      <c r="R679" s="112"/>
      <c r="S679" s="113"/>
      <c r="T679" s="113"/>
      <c r="U679" s="113"/>
      <c r="V679" s="113"/>
      <c r="W679" s="113"/>
      <c r="X679" s="112"/>
      <c r="Y679" s="3"/>
      <c r="Z679" s="3"/>
      <c r="AA679" s="6"/>
      <c r="AB679" s="6"/>
      <c r="AC679" s="4"/>
    </row>
    <row r="680" spans="1:29" s="2" customFormat="1" ht="15.7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36"/>
      <c r="Q680" s="112"/>
      <c r="R680" s="112"/>
      <c r="S680" s="113"/>
      <c r="T680" s="113"/>
      <c r="U680" s="113"/>
      <c r="V680" s="113"/>
      <c r="W680" s="113"/>
      <c r="X680" s="112"/>
      <c r="Y680" s="3"/>
      <c r="Z680" s="3"/>
      <c r="AA680" s="6"/>
      <c r="AB680" s="6"/>
      <c r="AC680" s="4"/>
    </row>
    <row r="681" spans="1:29" s="2" customFormat="1" ht="15.7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36"/>
      <c r="Q681" s="112"/>
      <c r="R681" s="112"/>
      <c r="S681" s="113"/>
      <c r="T681" s="113"/>
      <c r="U681" s="113"/>
      <c r="V681" s="113"/>
      <c r="W681" s="113"/>
      <c r="X681" s="112"/>
      <c r="Y681" s="3"/>
      <c r="Z681" s="3"/>
      <c r="AA681" s="6"/>
      <c r="AB681" s="6"/>
      <c r="AC681" s="4"/>
    </row>
    <row r="682" spans="1:29" s="2" customFormat="1" ht="15.7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36"/>
      <c r="Q682" s="112"/>
      <c r="R682" s="112"/>
      <c r="S682" s="113"/>
      <c r="T682" s="113"/>
      <c r="U682" s="113"/>
      <c r="V682" s="113"/>
      <c r="W682" s="113"/>
      <c r="X682" s="112"/>
      <c r="Y682" s="3"/>
      <c r="Z682" s="3"/>
      <c r="AA682" s="6"/>
      <c r="AB682" s="6"/>
      <c r="AC682" s="4"/>
    </row>
    <row r="683" spans="1:29" s="2" customFormat="1" ht="15.7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36"/>
      <c r="Q683" s="112"/>
      <c r="R683" s="112"/>
      <c r="S683" s="113"/>
      <c r="T683" s="113"/>
      <c r="U683" s="113"/>
      <c r="V683" s="113"/>
      <c r="W683" s="113"/>
      <c r="X683" s="112"/>
      <c r="Y683" s="3"/>
      <c r="Z683" s="3"/>
      <c r="AA683" s="6"/>
      <c r="AB683" s="6"/>
      <c r="AC683" s="4"/>
    </row>
    <row r="684" spans="1:29" s="2" customFormat="1" ht="15.7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36"/>
      <c r="Q684" s="112"/>
      <c r="R684" s="112"/>
      <c r="S684" s="113"/>
      <c r="T684" s="113"/>
      <c r="U684" s="113"/>
      <c r="V684" s="113"/>
      <c r="W684" s="113"/>
      <c r="X684" s="112"/>
      <c r="Y684" s="3"/>
      <c r="Z684" s="3"/>
      <c r="AA684" s="6"/>
      <c r="AB684" s="6"/>
      <c r="AC684" s="4"/>
    </row>
    <row r="685" spans="1:29" s="2" customFormat="1" ht="15.7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36"/>
      <c r="Q685" s="112"/>
      <c r="R685" s="112"/>
      <c r="S685" s="113"/>
      <c r="T685" s="113"/>
      <c r="U685" s="113"/>
      <c r="V685" s="113"/>
      <c r="W685" s="113"/>
      <c r="X685" s="112"/>
      <c r="Y685" s="3"/>
      <c r="Z685" s="3"/>
      <c r="AA685" s="6"/>
      <c r="AB685" s="6"/>
      <c r="AC685" s="4"/>
    </row>
    <row r="686" spans="1:29" s="2" customFormat="1" ht="15.7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36"/>
      <c r="Q686" s="112"/>
      <c r="R686" s="112"/>
      <c r="S686" s="113"/>
      <c r="T686" s="113"/>
      <c r="U686" s="113"/>
      <c r="V686" s="113"/>
      <c r="W686" s="113"/>
      <c r="X686" s="112"/>
      <c r="Y686" s="3"/>
      <c r="Z686" s="3"/>
      <c r="AA686" s="6"/>
      <c r="AB686" s="6"/>
      <c r="AC686" s="4"/>
    </row>
    <row r="687" spans="1:29" s="2" customFormat="1" ht="15.7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36"/>
      <c r="Q687" s="112"/>
      <c r="R687" s="112"/>
      <c r="S687" s="113"/>
      <c r="T687" s="113"/>
      <c r="U687" s="113"/>
      <c r="V687" s="113"/>
      <c r="W687" s="113"/>
      <c r="X687" s="112"/>
      <c r="Y687" s="3"/>
      <c r="Z687" s="3"/>
      <c r="AA687" s="6"/>
      <c r="AB687" s="6"/>
      <c r="AC687" s="4"/>
    </row>
    <row r="688" spans="1:29" s="2" customFormat="1" ht="15.7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36"/>
      <c r="Q688" s="112"/>
      <c r="R688" s="112"/>
      <c r="S688" s="113"/>
      <c r="T688" s="113"/>
      <c r="U688" s="113"/>
      <c r="V688" s="113"/>
      <c r="W688" s="113"/>
      <c r="X688" s="112"/>
      <c r="Y688" s="3"/>
      <c r="Z688" s="3"/>
      <c r="AA688" s="6"/>
      <c r="AB688" s="6"/>
      <c r="AC688" s="4"/>
    </row>
    <row r="689" spans="1:29" s="2" customFormat="1" ht="15.7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36"/>
      <c r="Q689" s="112"/>
      <c r="R689" s="112"/>
      <c r="S689" s="113"/>
      <c r="T689" s="113"/>
      <c r="U689" s="113"/>
      <c r="V689" s="113"/>
      <c r="W689" s="113"/>
      <c r="X689" s="112"/>
      <c r="Y689" s="3"/>
      <c r="Z689" s="3"/>
      <c r="AA689" s="6"/>
      <c r="AB689" s="6"/>
      <c r="AC689" s="4"/>
    </row>
    <row r="690" spans="1:29" s="2" customFormat="1" ht="15.7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36"/>
      <c r="Q690" s="112"/>
      <c r="R690" s="112"/>
      <c r="S690" s="113"/>
      <c r="T690" s="113"/>
      <c r="U690" s="113"/>
      <c r="V690" s="113"/>
      <c r="W690" s="113"/>
      <c r="X690" s="112"/>
      <c r="Y690" s="3"/>
      <c r="Z690" s="3"/>
      <c r="AA690" s="6"/>
      <c r="AB690" s="6"/>
      <c r="AC690" s="4"/>
    </row>
    <row r="691" spans="1:29" s="2" customFormat="1" ht="15.7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36"/>
      <c r="Q691" s="112"/>
      <c r="R691" s="112"/>
      <c r="S691" s="113"/>
      <c r="T691" s="113"/>
      <c r="U691" s="113"/>
      <c r="V691" s="113"/>
      <c r="W691" s="113"/>
      <c r="X691" s="112"/>
      <c r="Y691" s="3"/>
      <c r="Z691" s="3"/>
      <c r="AA691" s="6"/>
      <c r="AB691" s="6"/>
      <c r="AC691" s="4"/>
    </row>
    <row r="692" spans="1:29" s="2" customFormat="1" ht="15.7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36"/>
      <c r="Q692" s="112"/>
      <c r="R692" s="112"/>
      <c r="S692" s="113"/>
      <c r="T692" s="113"/>
      <c r="U692" s="113"/>
      <c r="V692" s="113"/>
      <c r="W692" s="113"/>
      <c r="X692" s="112"/>
      <c r="Y692" s="3"/>
      <c r="Z692" s="3"/>
      <c r="AA692" s="6"/>
      <c r="AB692" s="6"/>
      <c r="AC692" s="4"/>
    </row>
    <row r="693" spans="1:29" s="2" customFormat="1" ht="15.7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36"/>
      <c r="Q693" s="112"/>
      <c r="R693" s="112"/>
      <c r="S693" s="113"/>
      <c r="T693" s="113"/>
      <c r="U693" s="113"/>
      <c r="V693" s="113"/>
      <c r="W693" s="113"/>
      <c r="X693" s="112"/>
      <c r="Y693" s="3"/>
      <c r="Z693" s="3"/>
      <c r="AA693" s="6"/>
      <c r="AB693" s="6"/>
      <c r="AC693" s="4"/>
    </row>
    <row r="694" spans="1:29" s="2" customFormat="1" ht="15.7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36"/>
      <c r="Q694" s="112"/>
      <c r="R694" s="112"/>
      <c r="S694" s="113"/>
      <c r="T694" s="113"/>
      <c r="U694" s="113"/>
      <c r="V694" s="113"/>
      <c r="W694" s="113"/>
      <c r="X694" s="112"/>
      <c r="Y694" s="3"/>
      <c r="Z694" s="3"/>
      <c r="AA694" s="6"/>
      <c r="AB694" s="6"/>
      <c r="AC694" s="4"/>
    </row>
    <row r="695" spans="1:29" s="2" customFormat="1" ht="15.7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36"/>
      <c r="Q695" s="112"/>
      <c r="R695" s="112"/>
      <c r="S695" s="113"/>
      <c r="T695" s="113"/>
      <c r="U695" s="113"/>
      <c r="V695" s="113"/>
      <c r="W695" s="113"/>
      <c r="X695" s="112"/>
      <c r="Y695" s="3"/>
      <c r="Z695" s="3"/>
      <c r="AA695" s="6"/>
      <c r="AB695" s="6"/>
      <c r="AC695" s="4"/>
    </row>
    <row r="696" spans="1:29" s="2" customFormat="1" ht="15.7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36"/>
      <c r="Q696" s="112"/>
      <c r="R696" s="112"/>
      <c r="S696" s="113"/>
      <c r="T696" s="113"/>
      <c r="U696" s="113"/>
      <c r="V696" s="113"/>
      <c r="W696" s="113"/>
      <c r="X696" s="112"/>
      <c r="Y696" s="3"/>
      <c r="Z696" s="3"/>
      <c r="AA696" s="6"/>
      <c r="AB696" s="6"/>
      <c r="AC696" s="4"/>
    </row>
    <row r="697" spans="1:29" s="2" customFormat="1" ht="15.7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36"/>
      <c r="Q697" s="112"/>
      <c r="R697" s="112"/>
      <c r="S697" s="113"/>
      <c r="T697" s="113"/>
      <c r="U697" s="113"/>
      <c r="V697" s="113"/>
      <c r="W697" s="113"/>
      <c r="X697" s="112"/>
      <c r="Y697" s="3"/>
      <c r="Z697" s="3"/>
      <c r="AA697" s="6"/>
      <c r="AB697" s="6"/>
      <c r="AC697" s="4"/>
    </row>
    <row r="698" spans="1:29" s="2" customFormat="1" ht="15.7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36"/>
      <c r="Q698" s="112"/>
      <c r="R698" s="112"/>
      <c r="S698" s="113"/>
      <c r="T698" s="113"/>
      <c r="U698" s="113"/>
      <c r="V698" s="113"/>
      <c r="W698" s="113"/>
      <c r="X698" s="112"/>
      <c r="Y698" s="3"/>
      <c r="Z698" s="3"/>
      <c r="AA698" s="6"/>
      <c r="AB698" s="6"/>
      <c r="AC698" s="4"/>
    </row>
    <row r="699" spans="1:29" s="2" customFormat="1" ht="15.7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36"/>
      <c r="Q699" s="112"/>
      <c r="R699" s="112"/>
      <c r="S699" s="113"/>
      <c r="T699" s="113"/>
      <c r="U699" s="113"/>
      <c r="V699" s="113"/>
      <c r="W699" s="113"/>
      <c r="X699" s="112"/>
      <c r="Y699" s="3"/>
      <c r="Z699" s="3"/>
      <c r="AA699" s="6"/>
      <c r="AB699" s="6"/>
      <c r="AC699" s="4"/>
    </row>
    <row r="700" spans="1:29" s="2" customFormat="1" ht="15.7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36"/>
      <c r="Q700" s="112"/>
      <c r="R700" s="112"/>
      <c r="S700" s="113"/>
      <c r="T700" s="113"/>
      <c r="U700" s="113"/>
      <c r="V700" s="113"/>
      <c r="W700" s="113"/>
      <c r="X700" s="112"/>
      <c r="Y700" s="3"/>
      <c r="Z700" s="3"/>
      <c r="AA700" s="6"/>
      <c r="AB700" s="6"/>
      <c r="AC700" s="4"/>
    </row>
    <row r="701" spans="1:29" s="2" customFormat="1" ht="15.7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36"/>
      <c r="Q701" s="112"/>
      <c r="R701" s="112"/>
      <c r="S701" s="113"/>
      <c r="T701" s="113"/>
      <c r="U701" s="113"/>
      <c r="V701" s="113"/>
      <c r="W701" s="113"/>
      <c r="X701" s="112"/>
      <c r="Y701" s="3"/>
      <c r="Z701" s="3"/>
      <c r="AA701" s="6"/>
      <c r="AB701" s="6"/>
      <c r="AC701" s="4"/>
    </row>
    <row r="702" spans="1:29" s="2" customFormat="1" ht="15.7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36"/>
      <c r="Q702" s="112"/>
      <c r="R702" s="112"/>
      <c r="S702" s="113"/>
      <c r="T702" s="113"/>
      <c r="U702" s="113"/>
      <c r="V702" s="113"/>
      <c r="W702" s="113"/>
      <c r="X702" s="112"/>
      <c r="Y702" s="3"/>
      <c r="Z702" s="3"/>
      <c r="AA702" s="6"/>
      <c r="AB702" s="6"/>
      <c r="AC702" s="4"/>
    </row>
    <row r="703" spans="1:29" s="2" customFormat="1" ht="15.7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36"/>
      <c r="Q703" s="112"/>
      <c r="R703" s="112"/>
      <c r="S703" s="113"/>
      <c r="T703" s="113"/>
      <c r="U703" s="113"/>
      <c r="V703" s="113"/>
      <c r="W703" s="113"/>
      <c r="X703" s="112"/>
      <c r="Y703" s="3"/>
      <c r="Z703" s="3"/>
      <c r="AA703" s="6"/>
      <c r="AB703" s="6"/>
      <c r="AC703" s="4"/>
    </row>
    <row r="704" spans="1:29" s="2" customFormat="1" ht="15.7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36"/>
      <c r="Q704" s="112"/>
      <c r="R704" s="112"/>
      <c r="S704" s="113"/>
      <c r="T704" s="113"/>
      <c r="U704" s="113"/>
      <c r="V704" s="113"/>
      <c r="W704" s="113"/>
      <c r="X704" s="112"/>
      <c r="Y704" s="3"/>
      <c r="Z704" s="3"/>
      <c r="AA704" s="6"/>
      <c r="AB704" s="6"/>
      <c r="AC704" s="4"/>
    </row>
    <row r="705" spans="1:29" s="2" customFormat="1" ht="15.7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36"/>
      <c r="Q705" s="112"/>
      <c r="R705" s="112"/>
      <c r="S705" s="113"/>
      <c r="T705" s="113"/>
      <c r="U705" s="113"/>
      <c r="V705" s="113"/>
      <c r="W705" s="113"/>
      <c r="X705" s="112"/>
      <c r="Y705" s="3"/>
      <c r="Z705" s="3"/>
      <c r="AA705" s="6"/>
      <c r="AB705" s="6"/>
      <c r="AC705" s="4"/>
    </row>
    <row r="706" spans="1:29" s="2" customFormat="1" ht="15.7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36"/>
      <c r="Q706" s="112"/>
      <c r="R706" s="112"/>
      <c r="S706" s="113"/>
      <c r="T706" s="113"/>
      <c r="U706" s="113"/>
      <c r="V706" s="113"/>
      <c r="W706" s="113"/>
      <c r="X706" s="112"/>
      <c r="Y706" s="3"/>
      <c r="Z706" s="3"/>
      <c r="AA706" s="6"/>
      <c r="AB706" s="6"/>
      <c r="AC706" s="4"/>
    </row>
    <row r="707" spans="1:29" s="2" customFormat="1" ht="15.7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36"/>
      <c r="Q707" s="112"/>
      <c r="R707" s="112"/>
      <c r="S707" s="113"/>
      <c r="T707" s="113"/>
      <c r="U707" s="113"/>
      <c r="V707" s="113"/>
      <c r="W707" s="113"/>
      <c r="X707" s="112"/>
      <c r="Y707" s="3"/>
      <c r="Z707" s="3"/>
      <c r="AA707" s="6"/>
      <c r="AB707" s="6"/>
      <c r="AC707" s="4"/>
    </row>
    <row r="708" spans="1:29" s="2" customFormat="1" ht="15.7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36"/>
      <c r="Q708" s="112"/>
      <c r="R708" s="112"/>
      <c r="S708" s="113"/>
      <c r="T708" s="113"/>
      <c r="U708" s="113"/>
      <c r="V708" s="113"/>
      <c r="W708" s="113"/>
      <c r="X708" s="112"/>
      <c r="Y708" s="3"/>
      <c r="Z708" s="3"/>
      <c r="AA708" s="6"/>
      <c r="AB708" s="6"/>
      <c r="AC708" s="4"/>
    </row>
    <row r="709" spans="1:29" s="2" customFormat="1" ht="15.7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36"/>
      <c r="Q709" s="112"/>
      <c r="R709" s="112"/>
      <c r="S709" s="113"/>
      <c r="T709" s="113"/>
      <c r="U709" s="113"/>
      <c r="V709" s="113"/>
      <c r="W709" s="113"/>
      <c r="X709" s="112"/>
      <c r="Y709" s="3"/>
      <c r="Z709" s="3"/>
      <c r="AA709" s="6"/>
      <c r="AB709" s="6"/>
      <c r="AC709" s="4"/>
    </row>
    <row r="710" spans="1:29" s="2" customFormat="1" ht="15.7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36"/>
      <c r="Q710" s="112"/>
      <c r="R710" s="112"/>
      <c r="S710" s="113"/>
      <c r="T710" s="113"/>
      <c r="U710" s="113"/>
      <c r="V710" s="113"/>
      <c r="W710" s="113"/>
      <c r="X710" s="112"/>
      <c r="Y710" s="3"/>
      <c r="Z710" s="3"/>
      <c r="AA710" s="6"/>
      <c r="AB710" s="6"/>
      <c r="AC710" s="4"/>
    </row>
    <row r="711" spans="1:29" s="2" customFormat="1" ht="15.7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36"/>
      <c r="Q711" s="112"/>
      <c r="R711" s="112"/>
      <c r="S711" s="113"/>
      <c r="T711" s="113"/>
      <c r="U711" s="113"/>
      <c r="V711" s="113"/>
      <c r="W711" s="113"/>
      <c r="X711" s="112"/>
      <c r="Y711" s="3"/>
      <c r="Z711" s="3"/>
      <c r="AA711" s="6"/>
      <c r="AB711" s="6"/>
      <c r="AC711" s="4"/>
    </row>
    <row r="712" spans="1:29" s="2" customFormat="1" ht="15.7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36"/>
      <c r="Q712" s="112"/>
      <c r="R712" s="112"/>
      <c r="S712" s="113"/>
      <c r="T712" s="113"/>
      <c r="U712" s="113"/>
      <c r="V712" s="113"/>
      <c r="W712" s="113"/>
      <c r="X712" s="112"/>
      <c r="Y712" s="3"/>
      <c r="Z712" s="3"/>
      <c r="AA712" s="6"/>
      <c r="AB712" s="6"/>
      <c r="AC712" s="4"/>
    </row>
    <row r="713" spans="1:29" s="2" customFormat="1" ht="15.7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36"/>
      <c r="Q713" s="112"/>
      <c r="R713" s="112"/>
      <c r="S713" s="113"/>
      <c r="T713" s="113"/>
      <c r="U713" s="113"/>
      <c r="V713" s="113"/>
      <c r="W713" s="113"/>
      <c r="X713" s="112"/>
      <c r="Y713" s="3"/>
      <c r="Z713" s="3"/>
      <c r="AA713" s="6"/>
      <c r="AB713" s="6"/>
      <c r="AC713" s="4"/>
    </row>
    <row r="714" spans="1:29" s="2" customFormat="1" ht="15.7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36"/>
      <c r="Q714" s="112"/>
      <c r="R714" s="112"/>
      <c r="S714" s="113"/>
      <c r="T714" s="113"/>
      <c r="U714" s="113"/>
      <c r="V714" s="113"/>
      <c r="W714" s="113"/>
      <c r="X714" s="112"/>
      <c r="Y714" s="3"/>
      <c r="Z714" s="3"/>
      <c r="AA714" s="6"/>
      <c r="AB714" s="6"/>
      <c r="AC714" s="4"/>
    </row>
    <row r="715" spans="1:29" s="2" customFormat="1" ht="15.7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36"/>
      <c r="Q715" s="112"/>
      <c r="R715" s="112"/>
      <c r="S715" s="113"/>
      <c r="T715" s="113"/>
      <c r="U715" s="113"/>
      <c r="V715" s="113"/>
      <c r="W715" s="113"/>
      <c r="X715" s="112"/>
      <c r="Y715" s="3"/>
      <c r="Z715" s="3"/>
      <c r="AA715" s="6"/>
      <c r="AB715" s="6"/>
      <c r="AC715" s="4"/>
    </row>
    <row r="716" spans="1:29" s="2" customFormat="1" ht="15.7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36"/>
      <c r="Q716" s="112"/>
      <c r="R716" s="112"/>
      <c r="S716" s="113"/>
      <c r="T716" s="113"/>
      <c r="U716" s="113"/>
      <c r="V716" s="113"/>
      <c r="W716" s="113"/>
      <c r="X716" s="112"/>
      <c r="Y716" s="3"/>
      <c r="Z716" s="3"/>
      <c r="AA716" s="6"/>
      <c r="AB716" s="6"/>
      <c r="AC716" s="4"/>
    </row>
    <row r="717" spans="1:29" s="2" customFormat="1" ht="15.7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36"/>
      <c r="Q717" s="112"/>
      <c r="R717" s="112"/>
      <c r="S717" s="113"/>
      <c r="T717" s="113"/>
      <c r="U717" s="113"/>
      <c r="V717" s="113"/>
      <c r="W717" s="113"/>
      <c r="X717" s="112"/>
      <c r="Y717" s="3"/>
      <c r="Z717" s="3"/>
      <c r="AA717" s="6"/>
      <c r="AB717" s="6"/>
      <c r="AC717" s="4"/>
    </row>
    <row r="718" spans="1:29" s="2" customFormat="1" ht="15.7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36"/>
      <c r="Q718" s="112"/>
      <c r="R718" s="112"/>
      <c r="S718" s="113"/>
      <c r="T718" s="113"/>
      <c r="U718" s="113"/>
      <c r="V718" s="113"/>
      <c r="W718" s="113"/>
      <c r="X718" s="112"/>
      <c r="Y718" s="3"/>
      <c r="Z718" s="3"/>
      <c r="AA718" s="6"/>
      <c r="AB718" s="6"/>
      <c r="AC718" s="4"/>
    </row>
    <row r="719" spans="1:29" s="2" customFormat="1" ht="15.7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36"/>
      <c r="Q719" s="112"/>
      <c r="R719" s="112"/>
      <c r="S719" s="113"/>
      <c r="T719" s="113"/>
      <c r="U719" s="113"/>
      <c r="V719" s="113"/>
      <c r="W719" s="113"/>
      <c r="X719" s="112"/>
      <c r="Y719" s="3"/>
      <c r="Z719" s="3"/>
      <c r="AA719" s="6"/>
      <c r="AB719" s="6"/>
      <c r="AC719" s="4"/>
    </row>
    <row r="720" spans="1:29" s="2" customFormat="1" ht="15.7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36"/>
      <c r="Q720" s="112"/>
      <c r="R720" s="112"/>
      <c r="S720" s="113"/>
      <c r="T720" s="113"/>
      <c r="U720" s="113"/>
      <c r="V720" s="113"/>
      <c r="W720" s="113"/>
      <c r="X720" s="112"/>
      <c r="Y720" s="3"/>
      <c r="Z720" s="3"/>
      <c r="AA720" s="6"/>
      <c r="AB720" s="6"/>
      <c r="AC720" s="4"/>
    </row>
    <row r="721" spans="1:29" s="2" customFormat="1" ht="15.7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36"/>
      <c r="Q721" s="112"/>
      <c r="R721" s="112"/>
      <c r="S721" s="113"/>
      <c r="T721" s="113"/>
      <c r="U721" s="113"/>
      <c r="V721" s="113"/>
      <c r="W721" s="113"/>
      <c r="X721" s="112"/>
      <c r="Y721" s="3"/>
      <c r="Z721" s="3"/>
      <c r="AA721" s="6"/>
      <c r="AB721" s="6"/>
      <c r="AC721" s="4"/>
    </row>
    <row r="722" spans="1:29" s="2" customFormat="1" ht="15.7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36"/>
      <c r="Q722" s="112"/>
      <c r="R722" s="112"/>
      <c r="S722" s="113"/>
      <c r="T722" s="113"/>
      <c r="U722" s="113"/>
      <c r="V722" s="113"/>
      <c r="W722" s="113"/>
      <c r="X722" s="112"/>
      <c r="Y722" s="3"/>
      <c r="Z722" s="3"/>
      <c r="AA722" s="6"/>
      <c r="AB722" s="6"/>
      <c r="AC722" s="4"/>
    </row>
    <row r="723" spans="1:29" s="2" customFormat="1" ht="15.7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36"/>
      <c r="Q723" s="112"/>
      <c r="R723" s="112"/>
      <c r="S723" s="113"/>
      <c r="T723" s="113"/>
      <c r="U723" s="113"/>
      <c r="V723" s="113"/>
      <c r="W723" s="113"/>
      <c r="X723" s="112"/>
      <c r="Y723" s="3"/>
      <c r="Z723" s="3"/>
      <c r="AA723" s="6"/>
      <c r="AB723" s="6"/>
      <c r="AC723" s="4"/>
    </row>
    <row r="724" spans="1:29" s="2" customFormat="1" ht="15.7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36"/>
      <c r="Q724" s="112"/>
      <c r="R724" s="112"/>
      <c r="S724" s="113"/>
      <c r="T724" s="113"/>
      <c r="U724" s="113"/>
      <c r="V724" s="113"/>
      <c r="W724" s="113"/>
      <c r="X724" s="112"/>
      <c r="Y724" s="3"/>
      <c r="Z724" s="3"/>
      <c r="AA724" s="6"/>
      <c r="AB724" s="6"/>
      <c r="AC724" s="4"/>
    </row>
    <row r="725" spans="1:29" s="2" customFormat="1" ht="15.7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36"/>
      <c r="Q725" s="112"/>
      <c r="R725" s="112"/>
      <c r="S725" s="113"/>
      <c r="T725" s="113"/>
      <c r="U725" s="113"/>
      <c r="V725" s="113"/>
      <c r="W725" s="113"/>
      <c r="X725" s="112"/>
      <c r="Y725" s="3"/>
      <c r="Z725" s="3"/>
      <c r="AA725" s="6"/>
      <c r="AB725" s="6"/>
      <c r="AC725" s="4"/>
    </row>
    <row r="726" spans="1:29" s="2" customFormat="1" ht="15.7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36"/>
      <c r="Q726" s="112"/>
      <c r="R726" s="112"/>
      <c r="S726" s="113"/>
      <c r="T726" s="113"/>
      <c r="U726" s="113"/>
      <c r="V726" s="113"/>
      <c r="W726" s="113"/>
      <c r="X726" s="112"/>
      <c r="Y726" s="3"/>
      <c r="Z726" s="3"/>
      <c r="AA726" s="6"/>
      <c r="AB726" s="6"/>
      <c r="AC726" s="4"/>
    </row>
    <row r="727" spans="1:29" s="2" customFormat="1" ht="15.7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36"/>
      <c r="Q727" s="112"/>
      <c r="R727" s="112"/>
      <c r="S727" s="113"/>
      <c r="T727" s="113"/>
      <c r="U727" s="113"/>
      <c r="V727" s="113"/>
      <c r="W727" s="113"/>
      <c r="X727" s="112"/>
      <c r="Y727" s="3"/>
      <c r="Z727" s="3"/>
      <c r="AA727" s="6"/>
      <c r="AB727" s="6"/>
      <c r="AC727" s="4"/>
    </row>
    <row r="728" spans="1:29" s="2" customFormat="1" ht="15.7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36"/>
      <c r="Q728" s="112"/>
      <c r="R728" s="112"/>
      <c r="S728" s="113"/>
      <c r="T728" s="113"/>
      <c r="U728" s="113"/>
      <c r="V728" s="113"/>
      <c r="W728" s="113"/>
      <c r="X728" s="112"/>
      <c r="Y728" s="3"/>
      <c r="Z728" s="3"/>
      <c r="AA728" s="6"/>
      <c r="AB728" s="6"/>
      <c r="AC728" s="4"/>
    </row>
    <row r="729" spans="1:29" s="2" customFormat="1" ht="15.7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36"/>
      <c r="Q729" s="112"/>
      <c r="R729" s="112"/>
      <c r="S729" s="113"/>
      <c r="T729" s="113"/>
      <c r="U729" s="113"/>
      <c r="V729" s="113"/>
      <c r="W729" s="113"/>
      <c r="X729" s="112"/>
      <c r="Y729" s="3"/>
      <c r="Z729" s="3"/>
      <c r="AA729" s="6"/>
      <c r="AB729" s="6"/>
      <c r="AC729" s="4"/>
    </row>
    <row r="730" spans="1:29" s="2" customFormat="1" ht="15.7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36"/>
      <c r="Q730" s="112"/>
      <c r="R730" s="112"/>
      <c r="S730" s="113"/>
      <c r="T730" s="113"/>
      <c r="U730" s="113"/>
      <c r="V730" s="113"/>
      <c r="W730" s="113"/>
      <c r="X730" s="112"/>
      <c r="Y730" s="3"/>
      <c r="Z730" s="3"/>
      <c r="AA730" s="6"/>
      <c r="AB730" s="6"/>
      <c r="AC730" s="4"/>
    </row>
    <row r="731" spans="1:29" s="2" customFormat="1" ht="15.7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36"/>
      <c r="Q731" s="112"/>
      <c r="R731" s="112"/>
      <c r="S731" s="113"/>
      <c r="T731" s="113"/>
      <c r="U731" s="113"/>
      <c r="V731" s="113"/>
      <c r="W731" s="113"/>
      <c r="X731" s="112"/>
      <c r="Y731" s="3"/>
      <c r="Z731" s="3"/>
      <c r="AA731" s="6"/>
      <c r="AB731" s="6"/>
      <c r="AC731" s="4"/>
    </row>
    <row r="732" spans="1:29" s="2" customFormat="1" ht="15.7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36"/>
      <c r="Q732" s="112"/>
      <c r="R732" s="112"/>
      <c r="S732" s="113"/>
      <c r="T732" s="113"/>
      <c r="U732" s="113"/>
      <c r="V732" s="113"/>
      <c r="W732" s="113"/>
      <c r="X732" s="112"/>
      <c r="Y732" s="3"/>
      <c r="Z732" s="3"/>
      <c r="AA732" s="6"/>
      <c r="AB732" s="6"/>
      <c r="AC732" s="4"/>
    </row>
    <row r="733" spans="1:29" s="2" customFormat="1" ht="15.7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36"/>
      <c r="Q733" s="112"/>
      <c r="R733" s="112"/>
      <c r="S733" s="113"/>
      <c r="T733" s="113"/>
      <c r="U733" s="113"/>
      <c r="V733" s="113"/>
      <c r="W733" s="113"/>
      <c r="X733" s="112"/>
      <c r="Y733" s="3"/>
      <c r="Z733" s="3"/>
      <c r="AA733" s="6"/>
      <c r="AB733" s="6"/>
      <c r="AC733" s="4"/>
    </row>
    <row r="734" spans="1:29" s="2" customFormat="1" ht="15.7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36"/>
      <c r="Q734" s="112"/>
      <c r="R734" s="112"/>
      <c r="S734" s="113"/>
      <c r="T734" s="113"/>
      <c r="U734" s="113"/>
      <c r="V734" s="113"/>
      <c r="W734" s="113"/>
      <c r="X734" s="112"/>
      <c r="Y734" s="3"/>
      <c r="Z734" s="3"/>
      <c r="AA734" s="6"/>
      <c r="AB734" s="6"/>
      <c r="AC734" s="4"/>
    </row>
    <row r="735" spans="1:29" s="2" customFormat="1" ht="15.7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36"/>
      <c r="Q735" s="112"/>
      <c r="R735" s="112"/>
      <c r="S735" s="113"/>
      <c r="T735" s="113"/>
      <c r="U735" s="113"/>
      <c r="V735" s="113"/>
      <c r="W735" s="113"/>
      <c r="X735" s="112"/>
      <c r="Y735" s="3"/>
      <c r="Z735" s="3"/>
      <c r="AA735" s="6"/>
      <c r="AB735" s="6"/>
      <c r="AC735" s="4"/>
    </row>
    <row r="736" spans="1:29" s="2" customFormat="1" ht="15.7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36"/>
      <c r="Q736" s="112"/>
      <c r="R736" s="112"/>
      <c r="S736" s="113"/>
      <c r="T736" s="113"/>
      <c r="U736" s="113"/>
      <c r="V736" s="113"/>
      <c r="W736" s="113"/>
      <c r="X736" s="112"/>
      <c r="Y736" s="3"/>
      <c r="Z736" s="3"/>
      <c r="AA736" s="6"/>
      <c r="AB736" s="6"/>
      <c r="AC736" s="4"/>
    </row>
    <row r="737" spans="1:29" s="2" customFormat="1" ht="15.7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36"/>
      <c r="Q737" s="112"/>
      <c r="R737" s="112"/>
      <c r="S737" s="113"/>
      <c r="T737" s="113"/>
      <c r="U737" s="113"/>
      <c r="V737" s="113"/>
      <c r="W737" s="113"/>
      <c r="X737" s="112"/>
      <c r="Y737" s="3"/>
      <c r="Z737" s="3"/>
      <c r="AA737" s="6"/>
      <c r="AB737" s="6"/>
      <c r="AC737" s="4"/>
    </row>
    <row r="738" spans="1:29" s="2" customFormat="1" ht="15.7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36"/>
      <c r="Q738" s="112"/>
      <c r="R738" s="112"/>
      <c r="S738" s="113"/>
      <c r="T738" s="113"/>
      <c r="U738" s="113"/>
      <c r="V738" s="113"/>
      <c r="W738" s="113"/>
      <c r="X738" s="112"/>
      <c r="Y738" s="3"/>
      <c r="Z738" s="3"/>
      <c r="AA738" s="6"/>
      <c r="AB738" s="6"/>
      <c r="AC738" s="4"/>
    </row>
    <row r="739" spans="1:29" s="2" customFormat="1" ht="15.7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36"/>
      <c r="Q739" s="112"/>
      <c r="R739" s="112"/>
      <c r="S739" s="113"/>
      <c r="T739" s="113"/>
      <c r="U739" s="113"/>
      <c r="V739" s="113"/>
      <c r="W739" s="113"/>
      <c r="X739" s="112"/>
      <c r="Y739" s="3"/>
      <c r="Z739" s="3"/>
      <c r="AA739" s="6"/>
      <c r="AB739" s="6"/>
      <c r="AC739" s="4"/>
    </row>
    <row r="740" spans="1:29" s="2" customFormat="1" ht="15.7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36"/>
      <c r="Q740" s="112"/>
      <c r="R740" s="112"/>
      <c r="S740" s="113"/>
      <c r="T740" s="113"/>
      <c r="U740" s="113"/>
      <c r="V740" s="113"/>
      <c r="W740" s="113"/>
      <c r="X740" s="112"/>
      <c r="Y740" s="3"/>
      <c r="Z740" s="3"/>
      <c r="AA740" s="6"/>
      <c r="AB740" s="6"/>
      <c r="AC740" s="4"/>
    </row>
    <row r="741" spans="1:29" s="2" customFormat="1" ht="15.7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36"/>
      <c r="Q741" s="112"/>
      <c r="R741" s="112"/>
      <c r="S741" s="113"/>
      <c r="T741" s="113"/>
      <c r="U741" s="113"/>
      <c r="V741" s="113"/>
      <c r="W741" s="113"/>
      <c r="X741" s="112"/>
      <c r="Y741" s="3"/>
      <c r="Z741" s="3"/>
      <c r="AA741" s="6"/>
      <c r="AB741" s="6"/>
      <c r="AC741" s="4"/>
    </row>
    <row r="742" spans="1:29" s="2" customFormat="1" ht="15.7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36"/>
      <c r="Q742" s="112"/>
      <c r="R742" s="112"/>
      <c r="S742" s="113"/>
      <c r="T742" s="113"/>
      <c r="U742" s="113"/>
      <c r="V742" s="113"/>
      <c r="W742" s="113"/>
      <c r="X742" s="112"/>
      <c r="Y742" s="3"/>
      <c r="Z742" s="3"/>
      <c r="AA742" s="6"/>
      <c r="AB742" s="6"/>
      <c r="AC742" s="4"/>
    </row>
    <row r="743" spans="1:29" s="2" customFormat="1" ht="15.7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36"/>
      <c r="Q743" s="112"/>
      <c r="R743" s="112"/>
      <c r="S743" s="113"/>
      <c r="T743" s="113"/>
      <c r="U743" s="113"/>
      <c r="V743" s="113"/>
      <c r="W743" s="113"/>
      <c r="X743" s="112"/>
      <c r="Y743" s="3"/>
      <c r="Z743" s="3"/>
      <c r="AA743" s="6"/>
      <c r="AB743" s="6"/>
      <c r="AC743" s="4"/>
    </row>
    <row r="744" spans="1:29" s="2" customFormat="1" ht="15.7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36"/>
      <c r="Q744" s="112"/>
      <c r="R744" s="112"/>
      <c r="S744" s="113"/>
      <c r="T744" s="113"/>
      <c r="U744" s="113"/>
      <c r="V744" s="113"/>
      <c r="W744" s="113"/>
      <c r="X744" s="112"/>
      <c r="Y744" s="3"/>
      <c r="Z744" s="3"/>
      <c r="AA744" s="6"/>
      <c r="AB744" s="6"/>
      <c r="AC744" s="4"/>
    </row>
    <row r="745" spans="1:29" s="2" customFormat="1" ht="15.7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36"/>
      <c r="Q745" s="112"/>
      <c r="R745" s="112"/>
      <c r="S745" s="113"/>
      <c r="T745" s="113"/>
      <c r="U745" s="113"/>
      <c r="V745" s="113"/>
      <c r="W745" s="113"/>
      <c r="X745" s="112"/>
      <c r="Y745" s="3"/>
      <c r="Z745" s="3"/>
      <c r="AA745" s="6"/>
      <c r="AB745" s="6"/>
      <c r="AC745" s="4"/>
    </row>
    <row r="746" spans="1:29" s="2" customFormat="1" ht="15.7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36"/>
      <c r="Q746" s="112"/>
      <c r="R746" s="112"/>
      <c r="S746" s="113"/>
      <c r="T746" s="113"/>
      <c r="U746" s="113"/>
      <c r="V746" s="113"/>
      <c r="W746" s="113"/>
      <c r="X746" s="112"/>
      <c r="Y746" s="3"/>
      <c r="Z746" s="3"/>
      <c r="AA746" s="6"/>
      <c r="AB746" s="6"/>
      <c r="AC746" s="4"/>
    </row>
    <row r="747" spans="1:29" s="2" customFormat="1" ht="15.7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36"/>
      <c r="Q747" s="112"/>
      <c r="R747" s="112"/>
      <c r="S747" s="113"/>
      <c r="T747" s="113"/>
      <c r="U747" s="113"/>
      <c r="V747" s="113"/>
      <c r="W747" s="113"/>
      <c r="X747" s="112"/>
      <c r="Y747" s="3"/>
      <c r="Z747" s="3"/>
      <c r="AA747" s="6"/>
      <c r="AB747" s="6"/>
      <c r="AC747" s="4"/>
    </row>
    <row r="748" spans="1:29" s="2" customFormat="1" ht="15.7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36"/>
      <c r="Q748" s="112"/>
      <c r="R748" s="112"/>
      <c r="S748" s="113"/>
      <c r="T748" s="113"/>
      <c r="U748" s="113"/>
      <c r="V748" s="113"/>
      <c r="W748" s="113"/>
      <c r="X748" s="112"/>
      <c r="Y748" s="3"/>
      <c r="Z748" s="3"/>
      <c r="AA748" s="6"/>
      <c r="AB748" s="6"/>
      <c r="AC748" s="4"/>
    </row>
    <row r="749" spans="1:29" s="2" customFormat="1" ht="15.7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36"/>
      <c r="Q749" s="112"/>
      <c r="R749" s="112"/>
      <c r="S749" s="113"/>
      <c r="T749" s="113"/>
      <c r="U749" s="113"/>
      <c r="V749" s="113"/>
      <c r="W749" s="113"/>
      <c r="X749" s="112"/>
      <c r="Y749" s="3"/>
      <c r="Z749" s="3"/>
      <c r="AA749" s="6"/>
      <c r="AB749" s="6"/>
      <c r="AC749" s="4"/>
    </row>
    <row r="750" spans="1:29" s="2" customFormat="1" ht="15.7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36"/>
      <c r="Q750" s="112"/>
      <c r="R750" s="112"/>
      <c r="S750" s="113"/>
      <c r="T750" s="113"/>
      <c r="U750" s="113"/>
      <c r="V750" s="113"/>
      <c r="W750" s="113"/>
      <c r="X750" s="112"/>
      <c r="Y750" s="3"/>
      <c r="Z750" s="3"/>
      <c r="AA750" s="6"/>
      <c r="AB750" s="6"/>
      <c r="AC750" s="4"/>
    </row>
    <row r="751" spans="1:29" s="2" customFormat="1" ht="15.7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36"/>
      <c r="Q751" s="112"/>
      <c r="R751" s="112"/>
      <c r="S751" s="113"/>
      <c r="T751" s="113"/>
      <c r="U751" s="113"/>
      <c r="V751" s="113"/>
      <c r="W751" s="113"/>
      <c r="X751" s="112"/>
      <c r="Y751" s="3"/>
      <c r="Z751" s="3"/>
      <c r="AA751" s="6"/>
      <c r="AB751" s="6"/>
      <c r="AC751" s="4"/>
    </row>
    <row r="752" spans="1:29" s="2" customFormat="1" ht="15.7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36"/>
      <c r="Q752" s="112"/>
      <c r="R752" s="112"/>
      <c r="S752" s="113"/>
      <c r="T752" s="113"/>
      <c r="U752" s="113"/>
      <c r="V752" s="113"/>
      <c r="W752" s="113"/>
      <c r="X752" s="112"/>
      <c r="Y752" s="3"/>
      <c r="Z752" s="3"/>
      <c r="AA752" s="6"/>
      <c r="AB752" s="6"/>
      <c r="AC752" s="4"/>
    </row>
    <row r="753" spans="1:29" s="2" customFormat="1" ht="15.7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36"/>
      <c r="Q753" s="112"/>
      <c r="R753" s="112"/>
      <c r="S753" s="113"/>
      <c r="T753" s="113"/>
      <c r="U753" s="113"/>
      <c r="V753" s="113"/>
      <c r="W753" s="113"/>
      <c r="X753" s="112"/>
      <c r="Y753" s="3"/>
      <c r="Z753" s="3"/>
      <c r="AA753" s="6"/>
      <c r="AB753" s="6"/>
      <c r="AC753" s="4"/>
    </row>
    <row r="754" spans="1:29" s="2" customFormat="1" ht="15.7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36"/>
      <c r="Q754" s="112"/>
      <c r="R754" s="112"/>
      <c r="S754" s="113"/>
      <c r="T754" s="113"/>
      <c r="U754" s="113"/>
      <c r="V754" s="113"/>
      <c r="W754" s="113"/>
      <c r="X754" s="112"/>
      <c r="Y754" s="3"/>
      <c r="Z754" s="3"/>
      <c r="AA754" s="6"/>
      <c r="AB754" s="6"/>
      <c r="AC754" s="4"/>
    </row>
    <row r="755" spans="1:29" s="2" customFormat="1" ht="15.7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36"/>
      <c r="Q755" s="112"/>
      <c r="R755" s="112"/>
      <c r="S755" s="113"/>
      <c r="T755" s="113"/>
      <c r="U755" s="113"/>
      <c r="V755" s="113"/>
      <c r="W755" s="113"/>
      <c r="X755" s="112"/>
      <c r="Y755" s="3"/>
      <c r="Z755" s="3"/>
      <c r="AA755" s="6"/>
      <c r="AB755" s="6"/>
      <c r="AC755" s="4"/>
    </row>
    <row r="756" spans="1:29" s="2" customFormat="1" ht="15.7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36"/>
      <c r="Q756" s="112"/>
      <c r="R756" s="112"/>
      <c r="S756" s="113"/>
      <c r="T756" s="113"/>
      <c r="U756" s="113"/>
      <c r="V756" s="113"/>
      <c r="W756" s="113"/>
      <c r="X756" s="112"/>
      <c r="Y756" s="3"/>
      <c r="Z756" s="3"/>
      <c r="AA756" s="6"/>
      <c r="AB756" s="6"/>
      <c r="AC756" s="4"/>
    </row>
    <row r="757" spans="1:29" s="2" customFormat="1" ht="15.7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36"/>
      <c r="Q757" s="112"/>
      <c r="R757" s="112"/>
      <c r="S757" s="113"/>
      <c r="T757" s="113"/>
      <c r="U757" s="113"/>
      <c r="V757" s="113"/>
      <c r="W757" s="113"/>
      <c r="X757" s="112"/>
      <c r="Y757" s="3"/>
      <c r="Z757" s="3"/>
      <c r="AA757" s="6"/>
      <c r="AB757" s="6"/>
      <c r="AC757" s="4"/>
    </row>
    <row r="758" spans="1:29" s="2" customFormat="1" ht="15.7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36"/>
      <c r="Q758" s="112"/>
      <c r="R758" s="112"/>
      <c r="S758" s="113"/>
      <c r="T758" s="113"/>
      <c r="U758" s="113"/>
      <c r="V758" s="113"/>
      <c r="W758" s="113"/>
      <c r="X758" s="112"/>
      <c r="Y758" s="3"/>
      <c r="Z758" s="3"/>
      <c r="AA758" s="6"/>
      <c r="AB758" s="6"/>
      <c r="AC758" s="4"/>
    </row>
    <row r="759" spans="1:29" s="2" customFormat="1" ht="15.7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36"/>
      <c r="Q759" s="112"/>
      <c r="R759" s="112"/>
      <c r="S759" s="113"/>
      <c r="T759" s="113"/>
      <c r="U759" s="113"/>
      <c r="V759" s="113"/>
      <c r="W759" s="113"/>
      <c r="X759" s="112"/>
      <c r="Y759" s="3"/>
      <c r="Z759" s="3"/>
      <c r="AA759" s="6"/>
      <c r="AB759" s="6"/>
      <c r="AC759" s="4"/>
    </row>
    <row r="760" spans="1:29" s="2" customFormat="1" ht="15.7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36"/>
      <c r="Q760" s="112"/>
      <c r="R760" s="112"/>
      <c r="S760" s="113"/>
      <c r="T760" s="113"/>
      <c r="U760" s="113"/>
      <c r="V760" s="113"/>
      <c r="W760" s="113"/>
      <c r="X760" s="112"/>
      <c r="Y760" s="3"/>
      <c r="Z760" s="3"/>
      <c r="AA760" s="6"/>
      <c r="AB760" s="6"/>
      <c r="AC760" s="4"/>
    </row>
    <row r="761" spans="1:29" s="2" customFormat="1" ht="15.7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36"/>
      <c r="Q761" s="112"/>
      <c r="R761" s="112"/>
      <c r="S761" s="113"/>
      <c r="T761" s="113"/>
      <c r="U761" s="113"/>
      <c r="V761" s="113"/>
      <c r="W761" s="113"/>
      <c r="X761" s="112"/>
      <c r="Y761" s="3"/>
      <c r="Z761" s="3"/>
      <c r="AA761" s="6"/>
      <c r="AB761" s="6"/>
      <c r="AC761" s="4"/>
    </row>
    <row r="762" spans="1:29" s="2" customFormat="1" ht="15.7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36"/>
      <c r="Q762" s="112"/>
      <c r="R762" s="112"/>
      <c r="S762" s="113"/>
      <c r="T762" s="113"/>
      <c r="U762" s="113"/>
      <c r="V762" s="113"/>
      <c r="W762" s="113"/>
      <c r="X762" s="112"/>
      <c r="Y762" s="3"/>
      <c r="Z762" s="3"/>
      <c r="AA762" s="6"/>
      <c r="AB762" s="6"/>
      <c r="AC762" s="4"/>
    </row>
    <row r="763" spans="1:29" s="2" customFormat="1" ht="15.7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36"/>
      <c r="Q763" s="112"/>
      <c r="R763" s="112"/>
      <c r="S763" s="113"/>
      <c r="T763" s="113"/>
      <c r="U763" s="113"/>
      <c r="V763" s="113"/>
      <c r="W763" s="113"/>
      <c r="X763" s="112"/>
      <c r="Y763" s="3"/>
      <c r="Z763" s="3"/>
      <c r="AA763" s="6"/>
      <c r="AB763" s="6"/>
      <c r="AC763" s="4"/>
    </row>
    <row r="764" spans="1:29" s="2" customFormat="1" ht="15.7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36"/>
      <c r="Q764" s="112"/>
      <c r="R764" s="112"/>
      <c r="S764" s="113"/>
      <c r="T764" s="113"/>
      <c r="U764" s="113"/>
      <c r="V764" s="113"/>
      <c r="W764" s="113"/>
      <c r="X764" s="112"/>
      <c r="Y764" s="3"/>
      <c r="Z764" s="3"/>
      <c r="AA764" s="6"/>
      <c r="AB764" s="6"/>
      <c r="AC764" s="4"/>
    </row>
    <row r="765" spans="1:29" s="2" customFormat="1" ht="15.7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36"/>
      <c r="Q765" s="112"/>
      <c r="R765" s="112"/>
      <c r="S765" s="113"/>
      <c r="T765" s="113"/>
      <c r="U765" s="113"/>
      <c r="V765" s="113"/>
      <c r="W765" s="113"/>
      <c r="X765" s="112"/>
      <c r="Y765" s="3"/>
      <c r="Z765" s="3"/>
      <c r="AA765" s="6"/>
      <c r="AB765" s="6"/>
      <c r="AC765" s="4"/>
    </row>
    <row r="766" spans="1:29" s="2" customFormat="1" ht="15.7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36"/>
      <c r="Q766" s="112"/>
      <c r="R766" s="112"/>
      <c r="S766" s="113"/>
      <c r="T766" s="113"/>
      <c r="U766" s="113"/>
      <c r="V766" s="113"/>
      <c r="W766" s="113"/>
      <c r="X766" s="112"/>
      <c r="Y766" s="3"/>
      <c r="Z766" s="3"/>
      <c r="AA766" s="6"/>
      <c r="AB766" s="6"/>
      <c r="AC766" s="4"/>
    </row>
    <row r="767" spans="1:29" s="2" customFormat="1" ht="15.7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36"/>
      <c r="Q767" s="112"/>
      <c r="R767" s="112"/>
      <c r="S767" s="113"/>
      <c r="T767" s="113"/>
      <c r="U767" s="113"/>
      <c r="V767" s="113"/>
      <c r="W767" s="113"/>
      <c r="X767" s="112"/>
      <c r="Y767" s="3"/>
      <c r="Z767" s="3"/>
      <c r="AA767" s="6"/>
      <c r="AB767" s="6"/>
      <c r="AC767" s="4"/>
    </row>
    <row r="768" spans="1:29" s="2" customFormat="1" ht="15.7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36"/>
      <c r="Q768" s="112"/>
      <c r="R768" s="112"/>
      <c r="S768" s="113"/>
      <c r="T768" s="113"/>
      <c r="U768" s="113"/>
      <c r="V768" s="113"/>
      <c r="W768" s="113"/>
      <c r="X768" s="112"/>
      <c r="Y768" s="3"/>
      <c r="Z768" s="3"/>
      <c r="AA768" s="6"/>
      <c r="AB768" s="6"/>
      <c r="AC768" s="4"/>
    </row>
    <row r="769" spans="1:29" s="2" customFormat="1" ht="15.7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36"/>
      <c r="Q769" s="112"/>
      <c r="R769" s="112"/>
      <c r="S769" s="113"/>
      <c r="T769" s="113"/>
      <c r="U769" s="113"/>
      <c r="V769" s="113"/>
      <c r="W769" s="113"/>
      <c r="X769" s="112"/>
      <c r="Y769" s="3"/>
      <c r="Z769" s="3"/>
      <c r="AA769" s="6"/>
      <c r="AB769" s="6"/>
      <c r="AC769" s="4"/>
    </row>
    <row r="770" spans="1:29" s="2" customFormat="1" ht="15.7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36"/>
      <c r="Q770" s="112"/>
      <c r="R770" s="112"/>
      <c r="S770" s="113"/>
      <c r="T770" s="113"/>
      <c r="U770" s="113"/>
      <c r="V770" s="113"/>
      <c r="W770" s="113"/>
      <c r="X770" s="112"/>
      <c r="Y770" s="3"/>
      <c r="Z770" s="3"/>
      <c r="AA770" s="6"/>
      <c r="AB770" s="6"/>
      <c r="AC770" s="4"/>
    </row>
    <row r="771" spans="1:29" s="2" customFormat="1" ht="15.7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36"/>
      <c r="Q771" s="112"/>
      <c r="R771" s="112"/>
      <c r="S771" s="113"/>
      <c r="T771" s="113"/>
      <c r="U771" s="113"/>
      <c r="V771" s="113"/>
      <c r="W771" s="113"/>
      <c r="X771" s="112"/>
      <c r="Y771" s="3"/>
      <c r="Z771" s="3"/>
      <c r="AA771" s="6"/>
      <c r="AB771" s="6"/>
      <c r="AC771" s="4"/>
    </row>
    <row r="772" spans="1:29" s="2" customFormat="1" ht="15.7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36"/>
      <c r="Q772" s="112"/>
      <c r="R772" s="112"/>
      <c r="S772" s="113"/>
      <c r="T772" s="113"/>
      <c r="U772" s="113"/>
      <c r="V772" s="113"/>
      <c r="W772" s="113"/>
      <c r="X772" s="112"/>
      <c r="Y772" s="3"/>
      <c r="Z772" s="3"/>
      <c r="AA772" s="6"/>
      <c r="AB772" s="6"/>
      <c r="AC772" s="4"/>
    </row>
    <row r="773" spans="1:29" s="2" customFormat="1" ht="15.7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36"/>
      <c r="Q773" s="112"/>
      <c r="R773" s="112"/>
      <c r="S773" s="113"/>
      <c r="T773" s="113"/>
      <c r="U773" s="113"/>
      <c r="V773" s="113"/>
      <c r="W773" s="113"/>
      <c r="X773" s="112"/>
      <c r="Y773" s="3"/>
      <c r="Z773" s="3"/>
      <c r="AA773" s="6"/>
      <c r="AB773" s="6"/>
      <c r="AC773" s="4"/>
    </row>
    <row r="774" spans="1:29" s="2" customFormat="1" ht="15.7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36"/>
      <c r="Q774" s="112"/>
      <c r="R774" s="112"/>
      <c r="S774" s="113"/>
      <c r="T774" s="113"/>
      <c r="U774" s="113"/>
      <c r="V774" s="113"/>
      <c r="W774" s="113"/>
      <c r="X774" s="112"/>
      <c r="Y774" s="3"/>
      <c r="Z774" s="3"/>
      <c r="AA774" s="6"/>
      <c r="AB774" s="6"/>
      <c r="AC774" s="4"/>
    </row>
    <row r="775" spans="1:29" s="2" customFormat="1" ht="15.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36"/>
      <c r="Q775" s="112"/>
      <c r="R775" s="112"/>
      <c r="S775" s="113"/>
      <c r="T775" s="113"/>
      <c r="U775" s="113"/>
      <c r="V775" s="113"/>
      <c r="W775" s="113"/>
      <c r="X775" s="112"/>
      <c r="Y775" s="3"/>
      <c r="Z775" s="3"/>
      <c r="AA775" s="6"/>
      <c r="AB775" s="6"/>
      <c r="AC775" s="4"/>
    </row>
    <row r="776" spans="1:29" s="2" customFormat="1" ht="15.7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36"/>
      <c r="Q776" s="112"/>
      <c r="R776" s="112"/>
      <c r="S776" s="113"/>
      <c r="T776" s="113"/>
      <c r="U776" s="113"/>
      <c r="V776" s="113"/>
      <c r="W776" s="113"/>
      <c r="X776" s="112"/>
      <c r="Y776" s="3"/>
      <c r="Z776" s="3"/>
      <c r="AA776" s="6"/>
      <c r="AB776" s="6"/>
      <c r="AC776" s="4"/>
    </row>
    <row r="777" spans="1:29" s="2" customFormat="1" ht="15.7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36"/>
      <c r="Q777" s="112"/>
      <c r="R777" s="112"/>
      <c r="S777" s="113"/>
      <c r="T777" s="113"/>
      <c r="U777" s="113"/>
      <c r="V777" s="113"/>
      <c r="W777" s="113"/>
      <c r="X777" s="112"/>
      <c r="Y777" s="3"/>
      <c r="Z777" s="3"/>
      <c r="AA777" s="6"/>
      <c r="AB777" s="6"/>
      <c r="AC777" s="4"/>
    </row>
    <row r="778" spans="1:29" s="2" customFormat="1" ht="15.7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36"/>
      <c r="Q778" s="112"/>
      <c r="R778" s="112"/>
      <c r="S778" s="113"/>
      <c r="T778" s="113"/>
      <c r="U778" s="113"/>
      <c r="V778" s="113"/>
      <c r="W778" s="113"/>
      <c r="X778" s="112"/>
      <c r="Y778" s="3"/>
      <c r="Z778" s="3"/>
      <c r="AA778" s="6"/>
      <c r="AB778" s="6"/>
      <c r="AC778" s="4"/>
    </row>
    <row r="779" spans="1:29" s="2" customFormat="1" ht="15.7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36"/>
      <c r="Q779" s="112"/>
      <c r="R779" s="112"/>
      <c r="S779" s="113"/>
      <c r="T779" s="113"/>
      <c r="U779" s="113"/>
      <c r="V779" s="113"/>
      <c r="W779" s="113"/>
      <c r="X779" s="112"/>
      <c r="Y779" s="3"/>
      <c r="Z779" s="3"/>
      <c r="AA779" s="6"/>
      <c r="AB779" s="6"/>
      <c r="AC779" s="4"/>
    </row>
    <row r="780" spans="1:29" s="2" customFormat="1" ht="15.7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36"/>
      <c r="Q780" s="112"/>
      <c r="R780" s="112"/>
      <c r="S780" s="113"/>
      <c r="T780" s="113"/>
      <c r="U780" s="113"/>
      <c r="V780" s="113"/>
      <c r="W780" s="113"/>
      <c r="X780" s="112"/>
      <c r="Y780" s="3"/>
      <c r="Z780" s="3"/>
      <c r="AA780" s="6"/>
      <c r="AB780" s="6"/>
      <c r="AC780" s="4"/>
    </row>
    <row r="781" spans="1:29" s="2" customFormat="1" ht="15.7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36"/>
      <c r="Q781" s="112"/>
      <c r="R781" s="112"/>
      <c r="S781" s="113"/>
      <c r="T781" s="113"/>
      <c r="U781" s="113"/>
      <c r="V781" s="113"/>
      <c r="W781" s="113"/>
      <c r="X781" s="112"/>
      <c r="Y781" s="3"/>
      <c r="Z781" s="3"/>
      <c r="AA781" s="6"/>
      <c r="AB781" s="6"/>
      <c r="AC781" s="4"/>
    </row>
    <row r="782" spans="1:29" s="2" customFormat="1" ht="15.7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36"/>
      <c r="Q782" s="112"/>
      <c r="R782" s="112"/>
      <c r="S782" s="113"/>
      <c r="T782" s="113"/>
      <c r="U782" s="113"/>
      <c r="V782" s="113"/>
      <c r="W782" s="113"/>
      <c r="X782" s="112"/>
      <c r="Y782" s="3"/>
      <c r="Z782" s="3"/>
      <c r="AA782" s="6"/>
      <c r="AB782" s="6"/>
      <c r="AC782" s="4"/>
    </row>
    <row r="783" spans="1:29" s="2" customFormat="1" ht="15.7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36"/>
      <c r="Q783" s="112"/>
      <c r="R783" s="112"/>
      <c r="S783" s="113"/>
      <c r="T783" s="113"/>
      <c r="U783" s="113"/>
      <c r="V783" s="113"/>
      <c r="W783" s="113"/>
      <c r="X783" s="112"/>
      <c r="Y783" s="3"/>
      <c r="Z783" s="3"/>
      <c r="AA783" s="6"/>
      <c r="AB783" s="6"/>
      <c r="AC783" s="4"/>
    </row>
    <row r="784" spans="1:29" s="2" customFormat="1" ht="15.7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36"/>
      <c r="Q784" s="112"/>
      <c r="R784" s="112"/>
      <c r="S784" s="113"/>
      <c r="T784" s="113"/>
      <c r="U784" s="113"/>
      <c r="V784" s="113"/>
      <c r="W784" s="113"/>
      <c r="X784" s="112"/>
      <c r="Y784" s="3"/>
      <c r="Z784" s="3"/>
      <c r="AA784" s="6"/>
      <c r="AB784" s="6"/>
      <c r="AC784" s="4"/>
    </row>
    <row r="785" spans="25:28" ht="15.75">
      <c r="Y785" s="3"/>
      <c r="Z785" s="3"/>
      <c r="AA785" s="6"/>
      <c r="AB785" s="6"/>
    </row>
    <row r="786" spans="25:28" ht="15.75">
      <c r="Y786" s="3"/>
      <c r="Z786" s="3"/>
      <c r="AA786" s="6"/>
      <c r="AB786" s="6"/>
    </row>
    <row r="787" spans="25:28" ht="15.75">
      <c r="Y787" s="3"/>
      <c r="Z787" s="3"/>
      <c r="AA787" s="6"/>
      <c r="AB787" s="6"/>
    </row>
    <row r="788" spans="25:28" ht="15.75">
      <c r="Y788" s="3"/>
      <c r="Z788" s="3"/>
      <c r="AA788" s="6"/>
      <c r="AB788" s="6"/>
    </row>
    <row r="789" spans="25:28" ht="15.75">
      <c r="Y789" s="3"/>
      <c r="Z789" s="3"/>
      <c r="AA789" s="6"/>
      <c r="AB789" s="6"/>
    </row>
    <row r="790" spans="25:28" ht="15.75">
      <c r="Y790" s="3"/>
      <c r="Z790" s="3"/>
      <c r="AA790" s="6"/>
      <c r="AB790" s="6"/>
    </row>
    <row r="791" spans="25:28" ht="15.75">
      <c r="Y791" s="3"/>
      <c r="Z791" s="3"/>
      <c r="AA791" s="6"/>
      <c r="AB791" s="6"/>
    </row>
    <row r="792" spans="25:28" ht="15.75">
      <c r="Y792" s="3"/>
      <c r="Z792" s="3"/>
      <c r="AA792" s="6"/>
      <c r="AB792" s="6"/>
    </row>
    <row r="793" spans="25:28" ht="15.75">
      <c r="Y793" s="3"/>
      <c r="Z793" s="3"/>
      <c r="AA793" s="6"/>
      <c r="AB793" s="6"/>
    </row>
    <row r="794" spans="25:28" ht="15.75">
      <c r="Y794" s="3"/>
      <c r="Z794" s="3"/>
      <c r="AA794" s="6"/>
      <c r="AB794" s="6"/>
    </row>
    <row r="795" spans="25:28" ht="15.75">
      <c r="Y795" s="3"/>
      <c r="Z795" s="3"/>
      <c r="AA795" s="6"/>
      <c r="AB795" s="6"/>
    </row>
    <row r="796" spans="25:28" ht="15.75">
      <c r="Y796" s="3"/>
      <c r="Z796" s="3"/>
      <c r="AA796" s="6"/>
      <c r="AB796" s="6"/>
    </row>
    <row r="797" spans="25:28" ht="15.75">
      <c r="Y797" s="3"/>
      <c r="Z797" s="3"/>
      <c r="AA797" s="6"/>
      <c r="AB797" s="6"/>
    </row>
    <row r="798" spans="25:28" ht="15.75">
      <c r="Y798" s="3"/>
      <c r="Z798" s="3"/>
      <c r="AA798" s="6"/>
      <c r="AB798" s="6"/>
    </row>
    <row r="799" spans="25:28" ht="15.75">
      <c r="Y799" s="3"/>
      <c r="Z799" s="3"/>
      <c r="AA799" s="6"/>
      <c r="AB799" s="6"/>
    </row>
    <row r="800" spans="25:28" ht="15.75">
      <c r="Y800" s="3"/>
      <c r="Z800" s="3"/>
      <c r="AA800" s="6"/>
      <c r="AB800" s="6"/>
    </row>
    <row r="801" spans="25:28" ht="15.75">
      <c r="Y801" s="3"/>
      <c r="Z801" s="3"/>
      <c r="AA801" s="6"/>
      <c r="AB801" s="6"/>
    </row>
    <row r="802" spans="25:28" ht="15.75">
      <c r="Y802" s="3"/>
      <c r="Z802" s="3"/>
      <c r="AA802" s="6"/>
      <c r="AB802" s="6"/>
    </row>
    <row r="803" spans="25:28" ht="15.75">
      <c r="Y803" s="3"/>
      <c r="Z803" s="3"/>
      <c r="AA803" s="6"/>
      <c r="AB803" s="6"/>
    </row>
    <row r="804" spans="25:28" ht="15.75">
      <c r="Y804" s="3"/>
      <c r="Z804" s="3"/>
      <c r="AA804" s="6"/>
      <c r="AB804" s="6"/>
    </row>
    <row r="805" spans="25:28" ht="15.75">
      <c r="Y805" s="3"/>
      <c r="Z805" s="3"/>
      <c r="AA805" s="6"/>
      <c r="AB805" s="6"/>
    </row>
    <row r="806" spans="25:28" ht="15.75">
      <c r="Y806" s="3"/>
      <c r="Z806" s="3"/>
      <c r="AA806" s="6"/>
      <c r="AB806" s="6"/>
    </row>
    <row r="807" spans="25:28" ht="15.75">
      <c r="Y807" s="3"/>
      <c r="Z807" s="3"/>
      <c r="AA807" s="6"/>
      <c r="AB807" s="6"/>
    </row>
    <row r="808" spans="25:28" ht="15.75">
      <c r="Y808" s="3"/>
      <c r="Z808" s="3"/>
      <c r="AA808" s="6"/>
      <c r="AB808" s="6"/>
    </row>
    <row r="809" spans="25:28" ht="15.75">
      <c r="Y809" s="3"/>
      <c r="Z809" s="3"/>
      <c r="AA809" s="6"/>
      <c r="AB809" s="6"/>
    </row>
    <row r="810" spans="25:28" ht="15.75">
      <c r="Y810" s="3"/>
      <c r="Z810" s="3"/>
      <c r="AA810" s="6"/>
      <c r="AB810" s="6"/>
    </row>
    <row r="811" spans="25:28" ht="15.75">
      <c r="Y811" s="3"/>
      <c r="Z811" s="3"/>
      <c r="AA811" s="6"/>
      <c r="AB811" s="6"/>
    </row>
    <row r="812" spans="25:28" ht="15.75">
      <c r="Y812" s="3"/>
      <c r="Z812" s="3"/>
      <c r="AA812" s="6"/>
      <c r="AB812" s="6"/>
    </row>
    <row r="813" spans="25:28" ht="15.75">
      <c r="Y813" s="3"/>
      <c r="Z813" s="3"/>
      <c r="AA813" s="6"/>
      <c r="AB813" s="6"/>
    </row>
    <row r="814" spans="25:28" ht="15.75">
      <c r="Y814" s="3"/>
      <c r="Z814" s="3"/>
      <c r="AA814" s="6"/>
      <c r="AB814" s="6"/>
    </row>
    <row r="815" spans="25:28" ht="15.75">
      <c r="Y815" s="3"/>
      <c r="Z815" s="3"/>
      <c r="AA815" s="6"/>
      <c r="AB815" s="6"/>
    </row>
    <row r="816" spans="25:28" ht="15.75">
      <c r="Y816" s="3"/>
      <c r="Z816" s="3"/>
      <c r="AA816" s="6"/>
      <c r="AB816" s="6"/>
    </row>
    <row r="817" spans="25:28" ht="15.75">
      <c r="Y817" s="3"/>
      <c r="Z817" s="3"/>
      <c r="AA817" s="6"/>
      <c r="AB817" s="6"/>
    </row>
    <row r="818" spans="25:28" ht="15.75">
      <c r="Y818" s="3"/>
      <c r="Z818" s="3"/>
      <c r="AA818" s="6"/>
      <c r="AB818" s="6"/>
    </row>
    <row r="819" spans="25:28" ht="15.75">
      <c r="Y819" s="3"/>
      <c r="Z819" s="3"/>
      <c r="AA819" s="6"/>
      <c r="AB819" s="6"/>
    </row>
    <row r="820" spans="25:28" ht="15.75">
      <c r="Y820" s="3"/>
      <c r="Z820" s="3"/>
      <c r="AA820" s="6"/>
      <c r="AB820" s="6"/>
    </row>
    <row r="821" spans="25:28" ht="15.75">
      <c r="Y821" s="3"/>
      <c r="Z821" s="3"/>
      <c r="AA821" s="6"/>
      <c r="AB821" s="6"/>
    </row>
    <row r="822" spans="25:28" ht="15.75">
      <c r="Y822" s="3"/>
      <c r="Z822" s="3"/>
      <c r="AA822" s="6"/>
      <c r="AB822" s="6"/>
    </row>
    <row r="823" spans="25:28" ht="15.75">
      <c r="Y823" s="3"/>
      <c r="Z823" s="3"/>
      <c r="AA823" s="6"/>
      <c r="AB823" s="6"/>
    </row>
    <row r="824" spans="25:28" ht="15.75">
      <c r="Y824" s="3"/>
      <c r="Z824" s="3"/>
      <c r="AA824" s="6"/>
      <c r="AB824" s="6"/>
    </row>
    <row r="825" spans="25:28" ht="15.75">
      <c r="Y825" s="3"/>
      <c r="Z825" s="3"/>
      <c r="AA825" s="6"/>
      <c r="AB825" s="6"/>
    </row>
    <row r="826" spans="25:28" ht="15.75">
      <c r="Y826" s="3"/>
      <c r="Z826" s="3"/>
      <c r="AA826" s="6"/>
      <c r="AB826" s="6"/>
    </row>
    <row r="827" spans="25:28" ht="15.75">
      <c r="Y827" s="3"/>
      <c r="Z827" s="3"/>
      <c r="AA827" s="6"/>
      <c r="AB827" s="6"/>
    </row>
    <row r="828" spans="25:28" ht="15.75">
      <c r="Y828" s="3"/>
      <c r="Z828" s="3"/>
      <c r="AA828" s="6"/>
      <c r="AB828" s="6"/>
    </row>
    <row r="829" spans="25:28" ht="15.75">
      <c r="Y829" s="3"/>
      <c r="Z829" s="3"/>
      <c r="AA829" s="6"/>
      <c r="AB829" s="6"/>
    </row>
    <row r="830" spans="25:28" ht="15.75">
      <c r="Y830" s="3"/>
      <c r="Z830" s="3"/>
      <c r="AA830" s="6"/>
      <c r="AB830" s="6"/>
    </row>
    <row r="831" spans="25:28" ht="15.75">
      <c r="Y831" s="3"/>
      <c r="Z831" s="3"/>
      <c r="AA831" s="6"/>
      <c r="AB831" s="6"/>
    </row>
    <row r="832" spans="25:28" ht="15.75">
      <c r="Y832" s="3"/>
      <c r="Z832" s="3"/>
      <c r="AA832" s="6"/>
      <c r="AB832" s="6"/>
    </row>
    <row r="833" spans="25:28" ht="15.75">
      <c r="Y833" s="3"/>
      <c r="Z833" s="3"/>
      <c r="AA833" s="6"/>
      <c r="AB833" s="6"/>
    </row>
    <row r="834" spans="25:28" ht="15.75">
      <c r="Y834" s="3"/>
      <c r="Z834" s="3"/>
      <c r="AA834" s="6"/>
      <c r="AB834" s="6"/>
    </row>
    <row r="835" spans="25:28" ht="15.75">
      <c r="Y835" s="3"/>
      <c r="Z835" s="3"/>
      <c r="AA835" s="6"/>
      <c r="AB835" s="6"/>
    </row>
    <row r="836" spans="25:28" ht="15.75">
      <c r="Y836" s="3"/>
      <c r="Z836" s="3"/>
      <c r="AA836" s="6"/>
      <c r="AB836" s="6"/>
    </row>
    <row r="837" spans="25:28" ht="15.75">
      <c r="Y837" s="3"/>
      <c r="Z837" s="3"/>
      <c r="AA837" s="6"/>
      <c r="AB837" s="6"/>
    </row>
    <row r="838" spans="25:28" ht="15.75">
      <c r="Y838" s="3"/>
      <c r="Z838" s="3"/>
      <c r="AA838" s="6"/>
      <c r="AB838" s="6"/>
    </row>
    <row r="839" spans="25:28" ht="15.75">
      <c r="Y839" s="3"/>
      <c r="Z839" s="3"/>
      <c r="AA839" s="6"/>
      <c r="AB839" s="6"/>
    </row>
    <row r="840" spans="25:28" ht="15.75">
      <c r="Y840" s="3"/>
      <c r="Z840" s="3"/>
      <c r="AA840" s="6"/>
      <c r="AB840" s="6"/>
    </row>
    <row r="841" spans="25:28" ht="15.75">
      <c r="Y841" s="3"/>
      <c r="Z841" s="3"/>
      <c r="AA841" s="6"/>
      <c r="AB841" s="6"/>
    </row>
    <row r="842" spans="25:28" ht="15.75">
      <c r="Y842" s="3"/>
      <c r="Z842" s="3"/>
      <c r="AA842" s="6"/>
      <c r="AB842" s="6"/>
    </row>
    <row r="843" spans="25:28" ht="15.75">
      <c r="Y843" s="3"/>
      <c r="Z843" s="3"/>
      <c r="AA843" s="6"/>
      <c r="AB843" s="6"/>
    </row>
    <row r="844" spans="25:28" ht="15.75">
      <c r="Y844" s="3"/>
      <c r="Z844" s="3"/>
      <c r="AA844" s="6"/>
      <c r="AB844" s="6"/>
    </row>
    <row r="845" spans="25:28" ht="15.75">
      <c r="Y845" s="3"/>
      <c r="Z845" s="3"/>
      <c r="AA845" s="6"/>
      <c r="AB845" s="6"/>
    </row>
    <row r="846" spans="25:28" ht="15.75">
      <c r="Y846" s="3"/>
      <c r="Z846" s="3"/>
      <c r="AA846" s="6"/>
      <c r="AB846" s="6"/>
    </row>
    <row r="847" spans="25:28" ht="15.75">
      <c r="Y847" s="3"/>
      <c r="Z847" s="3"/>
      <c r="AA847" s="6"/>
      <c r="AB847" s="6"/>
    </row>
    <row r="848" spans="25:28" ht="15.75">
      <c r="Y848" s="3"/>
      <c r="Z848" s="3"/>
      <c r="AA848" s="6"/>
      <c r="AB848" s="6"/>
    </row>
    <row r="849" spans="25:28" ht="15.75">
      <c r="Y849" s="3"/>
      <c r="Z849" s="3"/>
      <c r="AA849" s="6"/>
      <c r="AB849" s="6"/>
    </row>
    <row r="850" spans="25:28" ht="15.75">
      <c r="Y850" s="3"/>
      <c r="Z850" s="3"/>
      <c r="AA850" s="6"/>
      <c r="AB850" s="6"/>
    </row>
    <row r="851" spans="25:28" ht="15.75">
      <c r="Y851" s="3"/>
      <c r="Z851" s="3"/>
      <c r="AA851" s="6"/>
      <c r="AB851" s="6"/>
    </row>
    <row r="852" spans="25:28" ht="15.75">
      <c r="Y852" s="3"/>
      <c r="Z852" s="3"/>
      <c r="AA852" s="6"/>
      <c r="AB852" s="6"/>
    </row>
    <row r="853" spans="25:28" ht="15.75">
      <c r="Y853" s="3"/>
      <c r="Z853" s="3"/>
      <c r="AA853" s="6"/>
      <c r="AB853" s="6"/>
    </row>
    <row r="854" spans="25:28" ht="15.75">
      <c r="Y854" s="3"/>
      <c r="Z854" s="3"/>
      <c r="AA854" s="6"/>
      <c r="AB854" s="6"/>
    </row>
    <row r="855" spans="25:28" ht="15.75">
      <c r="Y855" s="3"/>
      <c r="Z855" s="3"/>
      <c r="AA855" s="6"/>
      <c r="AB855" s="6"/>
    </row>
    <row r="856" spans="25:28" ht="15.75">
      <c r="Y856" s="3"/>
      <c r="Z856" s="3"/>
      <c r="AA856" s="6"/>
      <c r="AB856" s="6"/>
    </row>
    <row r="857" spans="25:28" ht="15.75">
      <c r="Y857" s="3"/>
      <c r="Z857" s="3"/>
      <c r="AA857" s="6"/>
      <c r="AB857" s="6"/>
    </row>
    <row r="858" spans="25:28" ht="15.75">
      <c r="Y858" s="3"/>
      <c r="Z858" s="3"/>
      <c r="AA858" s="6"/>
      <c r="AB858" s="6"/>
    </row>
    <row r="859" spans="25:28" ht="15.75">
      <c r="Y859" s="3"/>
      <c r="Z859" s="3"/>
      <c r="AA859" s="6"/>
      <c r="AB859" s="6"/>
    </row>
    <row r="860" spans="25:28" ht="15.75">
      <c r="Y860" s="3"/>
      <c r="Z860" s="3"/>
      <c r="AA860" s="6"/>
      <c r="AB860" s="6"/>
    </row>
    <row r="861" spans="25:28" ht="15.75">
      <c r="Y861" s="3"/>
      <c r="Z861" s="3"/>
      <c r="AA861" s="6"/>
      <c r="AB861" s="6"/>
    </row>
    <row r="862" spans="25:28" ht="15.75">
      <c r="Y862" s="3"/>
      <c r="Z862" s="3"/>
      <c r="AA862" s="6"/>
      <c r="AB862" s="6"/>
    </row>
    <row r="863" spans="25:28" ht="15.75">
      <c r="Y863" s="3"/>
      <c r="Z863" s="3"/>
      <c r="AA863" s="6"/>
      <c r="AB863" s="6"/>
    </row>
    <row r="864" spans="25:28" ht="15.75">
      <c r="Y864" s="3"/>
      <c r="Z864" s="3"/>
      <c r="AA864" s="6"/>
      <c r="AB864" s="6"/>
    </row>
    <row r="865" spans="25:28" ht="15.75">
      <c r="Y865" s="3"/>
      <c r="Z865" s="3"/>
      <c r="AA865" s="6"/>
      <c r="AB865" s="6"/>
    </row>
    <row r="866" spans="25:28" ht="15.75">
      <c r="Y866" s="3"/>
      <c r="Z866" s="3"/>
      <c r="AA866" s="6"/>
      <c r="AB866" s="6"/>
    </row>
    <row r="867" spans="25:28" ht="15.75">
      <c r="Y867" s="3"/>
      <c r="Z867" s="3"/>
      <c r="AA867" s="6"/>
      <c r="AB867" s="6"/>
    </row>
    <row r="868" spans="25:28" ht="15.75">
      <c r="Y868" s="3"/>
      <c r="Z868" s="3"/>
      <c r="AA868" s="6"/>
      <c r="AB868" s="6"/>
    </row>
    <row r="869" spans="25:28" ht="15.75">
      <c r="Y869" s="3"/>
      <c r="Z869" s="3"/>
      <c r="AA869" s="6"/>
      <c r="AB869" s="6"/>
    </row>
    <row r="870" spans="25:28" ht="15.75">
      <c r="Y870" s="3"/>
      <c r="Z870" s="3"/>
      <c r="AA870" s="6"/>
      <c r="AB870" s="6"/>
    </row>
    <row r="871" spans="25:28" ht="15.75">
      <c r="Y871" s="3"/>
      <c r="Z871" s="3"/>
      <c r="AA871" s="6"/>
      <c r="AB871" s="6"/>
    </row>
    <row r="872" spans="25:28" ht="15.75">
      <c r="Y872" s="3"/>
      <c r="Z872" s="3"/>
      <c r="AA872" s="6"/>
      <c r="AB872" s="6"/>
    </row>
    <row r="873" spans="25:28" ht="15.75">
      <c r="Y873" s="3"/>
      <c r="Z873" s="3"/>
      <c r="AA873" s="6"/>
      <c r="AB873" s="6"/>
    </row>
    <row r="874" spans="25:28" ht="15.75">
      <c r="Y874" s="3"/>
      <c r="Z874" s="3"/>
      <c r="AA874" s="6"/>
      <c r="AB874" s="6"/>
    </row>
    <row r="875" spans="25:28" ht="15.75">
      <c r="Y875" s="3"/>
      <c r="Z875" s="3"/>
      <c r="AA875" s="6"/>
      <c r="AB875" s="6"/>
    </row>
    <row r="876" spans="25:28" ht="15.75">
      <c r="Y876" s="3"/>
      <c r="Z876" s="3"/>
      <c r="AA876" s="6"/>
      <c r="AB876" s="6"/>
    </row>
    <row r="877" spans="25:28" ht="15.75">
      <c r="Y877" s="3"/>
      <c r="Z877" s="3"/>
      <c r="AA877" s="6"/>
      <c r="AB877" s="6"/>
    </row>
    <row r="878" spans="25:28" ht="15.75">
      <c r="Y878" s="3"/>
      <c r="Z878" s="3"/>
      <c r="AA878" s="6"/>
      <c r="AB878" s="6"/>
    </row>
    <row r="879" spans="25:28" ht="15.75">
      <c r="Y879" s="3"/>
      <c r="Z879" s="3"/>
      <c r="AA879" s="6"/>
      <c r="AB879" s="6"/>
    </row>
    <row r="880" spans="25:28" ht="15.75">
      <c r="Y880" s="3"/>
      <c r="Z880" s="3"/>
      <c r="AA880" s="6"/>
      <c r="AB880" s="6"/>
    </row>
    <row r="881" spans="25:28" ht="15.75">
      <c r="Y881" s="3"/>
      <c r="Z881" s="3"/>
      <c r="AA881" s="6"/>
      <c r="AB881" s="6"/>
    </row>
    <row r="882" spans="25:28" ht="15.75">
      <c r="Y882" s="3"/>
      <c r="Z882" s="3"/>
      <c r="AA882" s="6"/>
      <c r="AB882" s="6"/>
    </row>
    <row r="883" spans="25:28" ht="15.75">
      <c r="Y883" s="3"/>
      <c r="Z883" s="3"/>
      <c r="AA883" s="6"/>
      <c r="AB883" s="6"/>
    </row>
    <row r="884" spans="25:28" ht="15.75">
      <c r="Y884" s="3"/>
      <c r="Z884" s="3"/>
      <c r="AA884" s="6"/>
      <c r="AB884" s="6"/>
    </row>
    <row r="885" spans="25:28" ht="15.75">
      <c r="Y885" s="3"/>
      <c r="Z885" s="3"/>
      <c r="AA885" s="6"/>
      <c r="AB885" s="6"/>
    </row>
    <row r="886" spans="25:28" ht="15.75">
      <c r="Y886" s="3"/>
      <c r="Z886" s="3"/>
      <c r="AA886" s="6"/>
      <c r="AB886" s="6"/>
    </row>
    <row r="887" spans="25:28" ht="15.75">
      <c r="Y887" s="3"/>
      <c r="Z887" s="3"/>
      <c r="AA887" s="6"/>
      <c r="AB887" s="6"/>
    </row>
    <row r="888" spans="25:28" ht="15.75">
      <c r="Y888" s="3"/>
      <c r="Z888" s="3"/>
      <c r="AA888" s="6"/>
      <c r="AB888" s="6"/>
    </row>
    <row r="889" spans="25:28" ht="15.75">
      <c r="Y889" s="3"/>
      <c r="Z889" s="3"/>
      <c r="AA889" s="6"/>
      <c r="AB889" s="6"/>
    </row>
    <row r="890" spans="25:28" ht="15.75">
      <c r="Y890" s="3"/>
      <c r="Z890" s="3"/>
      <c r="AA890" s="6"/>
      <c r="AB890" s="6"/>
    </row>
    <row r="891" spans="25:28" ht="15.75">
      <c r="Y891" s="3"/>
      <c r="Z891" s="3"/>
      <c r="AA891" s="6"/>
      <c r="AB891" s="6"/>
    </row>
    <row r="892" spans="25:28" ht="15.75">
      <c r="Y892" s="3"/>
      <c r="Z892" s="3"/>
      <c r="AA892" s="6"/>
      <c r="AB892" s="6"/>
    </row>
    <row r="893" spans="25:28" ht="15.75">
      <c r="Y893" s="3"/>
      <c r="Z893" s="3"/>
      <c r="AA893" s="6"/>
      <c r="AB893" s="6"/>
    </row>
    <row r="894" spans="25:28" ht="15.75">
      <c r="Y894" s="3"/>
      <c r="Z894" s="3"/>
      <c r="AA894" s="6"/>
      <c r="AB894" s="6"/>
    </row>
    <row r="895" spans="25:28" ht="15.75">
      <c r="Y895" s="3"/>
      <c r="Z895" s="3"/>
      <c r="AA895" s="6"/>
      <c r="AB895" s="6"/>
    </row>
    <row r="896" spans="25:28" ht="15.75">
      <c r="Y896" s="3"/>
      <c r="Z896" s="3"/>
      <c r="AA896" s="6"/>
      <c r="AB896" s="6"/>
    </row>
    <row r="897" spans="25:28" ht="15.75">
      <c r="Y897" s="3"/>
      <c r="Z897" s="3"/>
      <c r="AA897" s="6"/>
      <c r="AB897" s="6"/>
    </row>
    <row r="898" spans="25:28" ht="15.75">
      <c r="Y898" s="3"/>
      <c r="Z898" s="3"/>
      <c r="AA898" s="6"/>
      <c r="AB898" s="6"/>
    </row>
    <row r="899" spans="25:28" ht="15.75">
      <c r="Y899" s="3"/>
      <c r="Z899" s="3"/>
      <c r="AA899" s="6"/>
      <c r="AB899" s="6"/>
    </row>
    <row r="900" spans="25:28" ht="15.75">
      <c r="Y900" s="3"/>
      <c r="Z900" s="3"/>
      <c r="AA900" s="6"/>
      <c r="AB900" s="6"/>
    </row>
    <row r="901" spans="25:28" ht="15.75">
      <c r="Y901" s="3"/>
      <c r="Z901" s="3"/>
      <c r="AA901" s="6"/>
      <c r="AB901" s="6"/>
    </row>
    <row r="902" spans="25:28" ht="15.75">
      <c r="Y902" s="3"/>
      <c r="Z902" s="3"/>
      <c r="AA902" s="6"/>
      <c r="AB902" s="6"/>
    </row>
    <row r="903" spans="25:28" ht="15.75">
      <c r="Y903" s="3"/>
      <c r="Z903" s="3"/>
      <c r="AA903" s="6"/>
      <c r="AB903" s="6"/>
    </row>
    <row r="904" spans="25:28" ht="15.75">
      <c r="Y904" s="3"/>
      <c r="Z904" s="3"/>
      <c r="AA904" s="6"/>
      <c r="AB904" s="6"/>
    </row>
    <row r="905" spans="25:28" ht="15.75">
      <c r="Y905" s="3"/>
      <c r="Z905" s="3"/>
      <c r="AA905" s="6"/>
      <c r="AB905" s="6"/>
    </row>
    <row r="906" spans="25:28" ht="15.75">
      <c r="Y906" s="3"/>
      <c r="Z906" s="3"/>
      <c r="AA906" s="6"/>
      <c r="AB906" s="6"/>
    </row>
    <row r="907" spans="25:28" ht="15.75">
      <c r="Y907" s="3"/>
      <c r="Z907" s="3"/>
      <c r="AA907" s="6"/>
      <c r="AB907" s="6"/>
    </row>
    <row r="908" spans="25:28" ht="15.75">
      <c r="Y908" s="3"/>
      <c r="Z908" s="3"/>
      <c r="AA908" s="6"/>
      <c r="AB908" s="6"/>
    </row>
    <row r="909" spans="25:28" ht="15.75">
      <c r="Y909" s="3"/>
      <c r="Z909" s="3"/>
      <c r="AA909" s="6"/>
      <c r="AB909" s="6"/>
    </row>
    <row r="910" spans="25:28" ht="15.75">
      <c r="Y910" s="3"/>
      <c r="Z910" s="3"/>
      <c r="AA910" s="6"/>
      <c r="AB910" s="6"/>
    </row>
    <row r="911" spans="25:28" ht="15.75">
      <c r="Y911" s="3"/>
      <c r="Z911" s="3"/>
      <c r="AA911" s="6"/>
      <c r="AB911" s="6"/>
    </row>
    <row r="912" spans="25:28" ht="15.75">
      <c r="Y912" s="3"/>
      <c r="Z912" s="3"/>
      <c r="AA912" s="6"/>
      <c r="AB912" s="6"/>
    </row>
    <row r="913" spans="25:28" ht="15.75">
      <c r="Y913" s="3"/>
      <c r="Z913" s="3"/>
      <c r="AA913" s="6"/>
      <c r="AB913" s="6"/>
    </row>
    <row r="914" spans="25:28" ht="15.75">
      <c r="Y914" s="3"/>
      <c r="Z914" s="3"/>
      <c r="AA914" s="6"/>
      <c r="AB914" s="6"/>
    </row>
    <row r="915" spans="25:28" ht="15.75">
      <c r="Y915" s="3"/>
      <c r="Z915" s="3"/>
      <c r="AA915" s="6"/>
      <c r="AB915" s="6"/>
    </row>
    <row r="916" spans="25:28" ht="15.75">
      <c r="Y916" s="3"/>
      <c r="Z916" s="3"/>
      <c r="AA916" s="6"/>
      <c r="AB916" s="6"/>
    </row>
    <row r="917" spans="25:28" ht="15.75">
      <c r="Y917" s="3"/>
      <c r="Z917" s="3"/>
      <c r="AA917" s="6"/>
      <c r="AB917" s="6"/>
    </row>
    <row r="918" spans="25:28" ht="15.75">
      <c r="Y918" s="3"/>
      <c r="Z918" s="3"/>
      <c r="AA918" s="6"/>
      <c r="AB918" s="6"/>
    </row>
    <row r="919" spans="25:28" ht="15.75">
      <c r="Y919" s="3"/>
      <c r="Z919" s="3"/>
      <c r="AA919" s="6"/>
      <c r="AB919" s="6"/>
    </row>
    <row r="920" spans="25:28" ht="15.75">
      <c r="Y920" s="3"/>
      <c r="Z920" s="3"/>
      <c r="AA920" s="6"/>
      <c r="AB920" s="6"/>
    </row>
    <row r="921" spans="25:28" ht="15.75">
      <c r="Y921" s="3"/>
      <c r="Z921" s="3"/>
      <c r="AA921" s="6"/>
      <c r="AB921" s="6"/>
    </row>
    <row r="922" spans="25:28" ht="15.75">
      <c r="Y922" s="3"/>
      <c r="Z922" s="3"/>
      <c r="AA922" s="6"/>
      <c r="AB922" s="6"/>
    </row>
    <row r="923" spans="25:28" ht="15.75">
      <c r="Y923" s="3"/>
      <c r="Z923" s="3"/>
      <c r="AA923" s="6"/>
      <c r="AB923" s="6"/>
    </row>
    <row r="924" spans="25:28" ht="15.75">
      <c r="Y924" s="3"/>
      <c r="Z924" s="3"/>
      <c r="AA924" s="6"/>
      <c r="AB924" s="6"/>
    </row>
    <row r="925" spans="25:28" ht="15.75">
      <c r="Y925" s="3"/>
      <c r="Z925" s="3"/>
      <c r="AA925" s="6"/>
      <c r="AB925" s="6"/>
    </row>
    <row r="926" spans="25:28" ht="15.75">
      <c r="Y926" s="3"/>
      <c r="Z926" s="3"/>
      <c r="AA926" s="6"/>
      <c r="AB926" s="6"/>
    </row>
    <row r="927" spans="25:28" ht="15.75">
      <c r="Y927" s="3"/>
      <c r="Z927" s="3"/>
      <c r="AA927" s="6"/>
      <c r="AB927" s="6"/>
    </row>
    <row r="928" spans="25:28" ht="15.75">
      <c r="Y928" s="3"/>
      <c r="Z928" s="3"/>
      <c r="AA928" s="6"/>
      <c r="AB928" s="6"/>
    </row>
    <row r="929" spans="25:28" ht="15.75">
      <c r="Y929" s="3"/>
      <c r="Z929" s="3"/>
      <c r="AA929" s="6"/>
      <c r="AB929" s="6"/>
    </row>
    <row r="930" spans="25:28" ht="15.75">
      <c r="Y930" s="3"/>
      <c r="Z930" s="3"/>
      <c r="AA930" s="6"/>
      <c r="AB930" s="6"/>
    </row>
    <row r="931" spans="25:28" ht="15.75">
      <c r="Y931" s="3"/>
      <c r="Z931" s="3"/>
      <c r="AA931" s="6"/>
      <c r="AB931" s="6"/>
    </row>
    <row r="932" spans="25:28" ht="15.75">
      <c r="Y932" s="3"/>
      <c r="Z932" s="3"/>
      <c r="AA932" s="6"/>
      <c r="AB932" s="6"/>
    </row>
    <row r="933" spans="25:28" ht="15.75">
      <c r="Y933" s="3"/>
      <c r="Z933" s="3"/>
      <c r="AA933" s="6"/>
      <c r="AB933" s="6"/>
    </row>
    <row r="934" spans="25:28" ht="15.75">
      <c r="Y934" s="3"/>
      <c r="Z934" s="3"/>
      <c r="AA934" s="6"/>
      <c r="AB934" s="6"/>
    </row>
    <row r="935" spans="25:28" ht="15.75">
      <c r="Y935" s="3"/>
      <c r="Z935" s="3"/>
      <c r="AA935" s="6"/>
      <c r="AB935" s="6"/>
    </row>
    <row r="936" spans="25:28" ht="15.75">
      <c r="Y936" s="3"/>
      <c r="Z936" s="3"/>
      <c r="AA936" s="6"/>
      <c r="AB936" s="6"/>
    </row>
    <row r="937" spans="25:28" ht="15.75">
      <c r="Y937" s="3"/>
      <c r="Z937" s="3"/>
      <c r="AA937" s="6"/>
      <c r="AB937" s="6"/>
    </row>
    <row r="938" spans="25:28" ht="15.75">
      <c r="Y938" s="3"/>
      <c r="Z938" s="3"/>
      <c r="AA938" s="6"/>
      <c r="AB938" s="6"/>
    </row>
    <row r="939" spans="25:28" ht="15.75">
      <c r="Y939" s="3"/>
      <c r="Z939" s="3"/>
      <c r="AA939" s="6"/>
      <c r="AB939" s="6"/>
    </row>
    <row r="940" spans="25:28" ht="15.75">
      <c r="Y940" s="3"/>
      <c r="Z940" s="3"/>
      <c r="AA940" s="6"/>
      <c r="AB940" s="6"/>
    </row>
    <row r="941" spans="25:28" ht="15.75">
      <c r="Y941" s="3"/>
      <c r="Z941" s="3"/>
      <c r="AA941" s="6"/>
      <c r="AB941" s="6"/>
    </row>
    <row r="942" spans="25:28" ht="15.75">
      <c r="Y942" s="3"/>
      <c r="Z942" s="3"/>
      <c r="AA942" s="6"/>
      <c r="AB942" s="6"/>
    </row>
    <row r="943" spans="25:28" ht="15.75">
      <c r="Y943" s="3"/>
      <c r="Z943" s="3"/>
      <c r="AA943" s="6"/>
      <c r="AB943" s="6"/>
    </row>
    <row r="944" spans="25:28" ht="15.75">
      <c r="Y944" s="3"/>
      <c r="Z944" s="3"/>
      <c r="AA944" s="6"/>
      <c r="AB944" s="6"/>
    </row>
    <row r="945" spans="25:28" ht="15.75">
      <c r="Y945" s="3"/>
      <c r="Z945" s="3"/>
      <c r="AA945" s="6"/>
      <c r="AB945" s="6"/>
    </row>
    <row r="946" spans="25:28" ht="15.75">
      <c r="Y946" s="3"/>
      <c r="Z946" s="3"/>
      <c r="AA946" s="6"/>
      <c r="AB946" s="6"/>
    </row>
    <row r="947" spans="25:28" ht="15.75">
      <c r="Y947" s="3"/>
      <c r="Z947" s="3"/>
      <c r="AA947" s="6"/>
      <c r="AB947" s="6"/>
    </row>
    <row r="948" spans="25:28" ht="15.75">
      <c r="Y948" s="3"/>
      <c r="Z948" s="3"/>
      <c r="AA948" s="6"/>
      <c r="AB948" s="6"/>
    </row>
    <row r="949" spans="25:28" ht="15.75">
      <c r="Y949" s="3"/>
      <c r="Z949" s="3"/>
      <c r="AA949" s="6"/>
      <c r="AB949" s="6"/>
    </row>
    <row r="950" spans="25:28" ht="15.75">
      <c r="Y950" s="3"/>
      <c r="Z950" s="3"/>
      <c r="AA950" s="6"/>
      <c r="AB950" s="6"/>
    </row>
    <row r="951" spans="25:28" ht="15.75">
      <c r="Y951" s="3"/>
      <c r="Z951" s="3"/>
      <c r="AA951" s="6"/>
      <c r="AB951" s="6"/>
    </row>
    <row r="952" spans="25:28" ht="15.75">
      <c r="Y952" s="3"/>
      <c r="Z952" s="3"/>
      <c r="AA952" s="6"/>
      <c r="AB952" s="6"/>
    </row>
    <row r="953" spans="25:28" ht="15.75">
      <c r="Y953" s="3"/>
      <c r="Z953" s="3"/>
      <c r="AA953" s="6"/>
      <c r="AB953" s="6"/>
    </row>
    <row r="954" spans="25:28" ht="15.75">
      <c r="Y954" s="3"/>
      <c r="Z954" s="3"/>
      <c r="AA954" s="6"/>
      <c r="AB954" s="6"/>
    </row>
    <row r="955" spans="25:28" ht="15.75">
      <c r="Y955" s="3"/>
      <c r="Z955" s="3"/>
      <c r="AA955" s="6"/>
      <c r="AB955" s="6"/>
    </row>
    <row r="956" spans="25:28" ht="15.75">
      <c r="Y956" s="3"/>
      <c r="Z956" s="3"/>
      <c r="AA956" s="6"/>
      <c r="AB956" s="6"/>
    </row>
    <row r="957" spans="25:28" ht="15.75">
      <c r="Y957" s="3"/>
      <c r="Z957" s="3"/>
      <c r="AA957" s="6"/>
      <c r="AB957" s="6"/>
    </row>
    <row r="958" spans="25:28" ht="15.75">
      <c r="Y958" s="3"/>
      <c r="Z958" s="3"/>
      <c r="AA958" s="6"/>
      <c r="AB958" s="6"/>
    </row>
    <row r="959" spans="25:28" ht="15.75">
      <c r="Y959" s="3"/>
      <c r="Z959" s="3"/>
      <c r="AA959" s="6"/>
      <c r="AB959" s="6"/>
    </row>
    <row r="960" spans="25:28" ht="15.75">
      <c r="Y960" s="3"/>
      <c r="Z960" s="3"/>
      <c r="AA960" s="6"/>
      <c r="AB960" s="6"/>
    </row>
    <row r="961" spans="25:28" ht="15.75">
      <c r="Y961" s="3"/>
      <c r="Z961" s="3"/>
      <c r="AA961" s="6"/>
      <c r="AB961" s="6"/>
    </row>
    <row r="962" spans="25:28" ht="15.75">
      <c r="Y962" s="3"/>
      <c r="Z962" s="3"/>
      <c r="AA962" s="6"/>
      <c r="AB962" s="6"/>
    </row>
    <row r="963" spans="25:28" ht="15.75">
      <c r="Y963" s="3"/>
      <c r="Z963" s="3"/>
      <c r="AA963" s="6"/>
      <c r="AB963" s="6"/>
    </row>
    <row r="964" spans="25:28" ht="15.75">
      <c r="Y964" s="3"/>
      <c r="Z964" s="3"/>
      <c r="AA964" s="6"/>
      <c r="AB964" s="6"/>
    </row>
    <row r="965" spans="25:28" ht="15.75">
      <c r="Y965" s="3"/>
      <c r="Z965" s="3"/>
      <c r="AA965" s="6"/>
      <c r="AB965" s="6"/>
    </row>
    <row r="966" spans="25:28" ht="15.75">
      <c r="Y966" s="3"/>
      <c r="Z966" s="3"/>
      <c r="AA966" s="6"/>
      <c r="AB966" s="6"/>
    </row>
    <row r="967" spans="25:28" ht="15.75">
      <c r="Y967" s="3"/>
      <c r="Z967" s="3"/>
      <c r="AA967" s="6"/>
      <c r="AB967" s="6"/>
    </row>
    <row r="968" spans="25:28" ht="15.75">
      <c r="Y968" s="3"/>
      <c r="Z968" s="3"/>
      <c r="AA968" s="6"/>
      <c r="AB968" s="6"/>
    </row>
    <row r="969" spans="25:28" ht="15.75">
      <c r="Y969" s="3"/>
      <c r="Z969" s="3"/>
      <c r="AA969" s="6"/>
      <c r="AB969" s="6"/>
    </row>
    <row r="970" spans="25:28" ht="15.75">
      <c r="Y970" s="3"/>
      <c r="Z970" s="3"/>
      <c r="AA970" s="6"/>
      <c r="AB970" s="6"/>
    </row>
    <row r="971" spans="25:28" ht="15.75">
      <c r="Y971" s="3"/>
      <c r="Z971" s="3"/>
      <c r="AA971" s="6"/>
      <c r="AB971" s="6"/>
    </row>
    <row r="972" spans="25:28" ht="15.75">
      <c r="Y972" s="3"/>
      <c r="Z972" s="3"/>
      <c r="AA972" s="6"/>
      <c r="AB972" s="6"/>
    </row>
    <row r="973" spans="25:28" ht="15.75">
      <c r="Y973" s="3"/>
      <c r="Z973" s="3"/>
      <c r="AA973" s="6"/>
      <c r="AB973" s="6"/>
    </row>
    <row r="974" spans="25:28" ht="15.75">
      <c r="Y974" s="3"/>
      <c r="Z974" s="3"/>
      <c r="AA974" s="6"/>
      <c r="AB974" s="6"/>
    </row>
    <row r="975" spans="25:28" ht="15.75">
      <c r="Y975" s="3"/>
      <c r="Z975" s="3"/>
      <c r="AA975" s="6"/>
      <c r="AB975" s="6"/>
    </row>
    <row r="976" spans="25:28" ht="15.75">
      <c r="Y976" s="3"/>
      <c r="Z976" s="3"/>
      <c r="AA976" s="6"/>
      <c r="AB976" s="6"/>
    </row>
    <row r="977" spans="25:28" ht="15.75">
      <c r="Y977" s="3"/>
      <c r="Z977" s="3"/>
      <c r="AA977" s="6"/>
      <c r="AB977" s="6"/>
    </row>
    <row r="978" spans="25:28" ht="15.75">
      <c r="Y978" s="3"/>
      <c r="Z978" s="3"/>
      <c r="AA978" s="6"/>
      <c r="AB978" s="6"/>
    </row>
    <row r="979" spans="25:28" ht="15.75">
      <c r="Y979" s="3"/>
      <c r="Z979" s="3"/>
      <c r="AA979" s="6"/>
      <c r="AB979" s="6"/>
    </row>
    <row r="980" spans="25:28" ht="15.75">
      <c r="Y980" s="3"/>
      <c r="Z980" s="3"/>
      <c r="AA980" s="6"/>
      <c r="AB980" s="6"/>
    </row>
    <row r="981" spans="25:28" ht="15.75">
      <c r="Y981" s="3"/>
      <c r="Z981" s="3"/>
      <c r="AA981" s="6"/>
      <c r="AB981" s="6"/>
    </row>
    <row r="982" spans="25:28" ht="15.75">
      <c r="Y982" s="3"/>
      <c r="Z982" s="3"/>
      <c r="AA982" s="6"/>
      <c r="AB982" s="6"/>
    </row>
    <row r="983" spans="25:28" ht="15.75">
      <c r="Y983" s="3"/>
      <c r="Z983" s="3"/>
      <c r="AA983" s="6"/>
      <c r="AB983" s="6"/>
    </row>
    <row r="984" spans="25:28" ht="15.75">
      <c r="Y984" s="3"/>
      <c r="Z984" s="3"/>
      <c r="AA984" s="6"/>
      <c r="AB984" s="6"/>
    </row>
    <row r="985" spans="25:28" ht="15.75">
      <c r="Y985" s="3"/>
      <c r="Z985" s="3"/>
      <c r="AA985" s="6"/>
      <c r="AB985" s="6"/>
    </row>
    <row r="986" spans="25:28" ht="15.75">
      <c r="Y986" s="3"/>
      <c r="Z986" s="3"/>
      <c r="AA986" s="6"/>
      <c r="AB986" s="6"/>
    </row>
    <row r="987" spans="25:28" ht="15.75">
      <c r="Y987" s="3"/>
      <c r="Z987" s="3"/>
      <c r="AA987" s="6"/>
      <c r="AB987" s="6"/>
    </row>
    <row r="988" spans="25:28" ht="15.75">
      <c r="Y988" s="3"/>
      <c r="Z988" s="3"/>
      <c r="AA988" s="6"/>
      <c r="AB988" s="6"/>
    </row>
    <row r="989" spans="25:28" ht="15.75">
      <c r="Y989" s="3"/>
      <c r="Z989" s="3"/>
      <c r="AA989" s="6"/>
      <c r="AB989" s="6"/>
    </row>
    <row r="990" spans="25:28" ht="15.75">
      <c r="Y990" s="3"/>
      <c r="Z990" s="3"/>
      <c r="AA990" s="6"/>
      <c r="AB990" s="6"/>
    </row>
    <row r="991" spans="25:28" ht="15.75">
      <c r="Y991" s="3"/>
      <c r="Z991" s="3"/>
      <c r="AA991" s="6"/>
      <c r="AB991" s="6"/>
    </row>
    <row r="992" spans="25:28" ht="15.75">
      <c r="Y992" s="3"/>
      <c r="Z992" s="3"/>
      <c r="AA992" s="6"/>
      <c r="AB992" s="6"/>
    </row>
    <row r="993" spans="25:28" ht="15.75">
      <c r="Y993" s="3"/>
      <c r="Z993" s="3"/>
      <c r="AA993" s="6"/>
      <c r="AB993" s="6"/>
    </row>
    <row r="994" spans="25:28" ht="15.75">
      <c r="Y994" s="3"/>
      <c r="Z994" s="3"/>
      <c r="AA994" s="6"/>
      <c r="AB994" s="6"/>
    </row>
    <row r="995" spans="25:28" ht="15.75">
      <c r="Y995" s="3"/>
      <c r="Z995" s="3"/>
      <c r="AA995" s="6"/>
      <c r="AB995" s="6"/>
    </row>
    <row r="996" spans="25:28" ht="15.75">
      <c r="Y996" s="3"/>
      <c r="Z996" s="3"/>
      <c r="AA996" s="6"/>
      <c r="AB996" s="6"/>
    </row>
    <row r="997" spans="25:28" ht="15.75">
      <c r="Y997" s="3"/>
      <c r="Z997" s="3"/>
      <c r="AA997" s="6"/>
      <c r="AB997" s="6"/>
    </row>
    <row r="998" spans="25:28" ht="15.75">
      <c r="Y998" s="3"/>
      <c r="Z998" s="3"/>
      <c r="AA998" s="6"/>
      <c r="AB998" s="6"/>
    </row>
    <row r="999" spans="25:28" ht="15.75">
      <c r="Y999" s="3"/>
      <c r="Z999" s="3"/>
      <c r="AA999" s="6"/>
      <c r="AB999" s="6"/>
    </row>
    <row r="1000" spans="25:28" ht="15.75">
      <c r="Y1000" s="3"/>
      <c r="Z1000" s="3"/>
      <c r="AA1000" s="6"/>
      <c r="AB1000" s="6"/>
    </row>
    <row r="1001" spans="25:28" ht="15.75">
      <c r="Y1001" s="3"/>
      <c r="Z1001" s="3"/>
      <c r="AA1001" s="6"/>
      <c r="AB1001" s="6"/>
    </row>
    <row r="1002" spans="25:28" ht="15.75">
      <c r="Y1002" s="3"/>
      <c r="Z1002" s="3"/>
      <c r="AA1002" s="6"/>
      <c r="AB1002" s="6"/>
    </row>
    <row r="1003" spans="25:28" ht="15.75">
      <c r="Y1003" s="3"/>
      <c r="Z1003" s="3"/>
      <c r="AA1003" s="6"/>
      <c r="AB1003" s="6"/>
    </row>
    <row r="1004" spans="25:28" ht="15.75">
      <c r="Y1004" s="3"/>
      <c r="Z1004" s="3"/>
      <c r="AA1004" s="6"/>
      <c r="AB1004" s="6"/>
    </row>
    <row r="1005" spans="25:28" ht="15.75">
      <c r="Y1005" s="3"/>
      <c r="Z1005" s="3"/>
      <c r="AA1005" s="6"/>
      <c r="AB1005" s="6"/>
    </row>
    <row r="1006" spans="25:28" ht="15.75">
      <c r="Y1006" s="3"/>
      <c r="Z1006" s="3"/>
      <c r="AA1006" s="6"/>
      <c r="AB1006" s="6"/>
    </row>
    <row r="1007" spans="25:28" ht="15.75">
      <c r="Y1007" s="3"/>
      <c r="Z1007" s="3"/>
      <c r="AA1007" s="6"/>
      <c r="AB1007" s="6"/>
    </row>
    <row r="1008" spans="25:28" ht="15.75">
      <c r="Y1008" s="3"/>
      <c r="Z1008" s="3"/>
      <c r="AA1008" s="6"/>
      <c r="AB1008" s="6"/>
    </row>
    <row r="1009" spans="25:28" ht="15.75">
      <c r="Y1009" s="3"/>
      <c r="Z1009" s="3"/>
      <c r="AA1009" s="6"/>
      <c r="AB1009" s="6"/>
    </row>
    <row r="1010" spans="25:28" ht="15.75">
      <c r="Y1010" s="3"/>
      <c r="Z1010" s="3"/>
      <c r="AA1010" s="6"/>
      <c r="AB1010" s="6"/>
    </row>
    <row r="1011" spans="25:28" ht="15.75">
      <c r="Y1011" s="3"/>
      <c r="Z1011" s="3"/>
      <c r="AA1011" s="6"/>
      <c r="AB1011" s="6"/>
    </row>
    <row r="1012" spans="25:28" ht="15.75">
      <c r="Y1012" s="3"/>
      <c r="Z1012" s="3"/>
      <c r="AA1012" s="6"/>
      <c r="AB1012" s="6"/>
    </row>
    <row r="1013" spans="25:28" ht="15.75">
      <c r="Y1013" s="3"/>
      <c r="Z1013" s="3"/>
      <c r="AA1013" s="6"/>
      <c r="AB1013" s="6"/>
    </row>
    <row r="1014" spans="25:28" ht="15.75">
      <c r="Y1014" s="3"/>
      <c r="Z1014" s="3"/>
      <c r="AA1014" s="6"/>
      <c r="AB1014" s="6"/>
    </row>
    <row r="1015" spans="25:28" ht="15.75">
      <c r="Y1015" s="3"/>
      <c r="Z1015" s="3"/>
      <c r="AA1015" s="6"/>
      <c r="AB1015" s="6"/>
    </row>
    <row r="1016" spans="25:28" ht="15.75">
      <c r="Y1016" s="3"/>
      <c r="Z1016" s="3"/>
      <c r="AA1016" s="6"/>
      <c r="AB1016" s="6"/>
    </row>
    <row r="1017" spans="25:28" ht="15.75">
      <c r="Y1017" s="3"/>
      <c r="Z1017" s="3"/>
      <c r="AA1017" s="6"/>
      <c r="AB1017" s="6"/>
    </row>
    <row r="1018" spans="25:28" ht="15.75">
      <c r="Y1018" s="3"/>
      <c r="Z1018" s="3"/>
      <c r="AA1018" s="6"/>
      <c r="AB1018" s="6"/>
    </row>
    <row r="1019" spans="25:28" ht="15.75">
      <c r="Y1019" s="3"/>
      <c r="Z1019" s="3"/>
      <c r="AA1019" s="6"/>
      <c r="AB1019" s="6"/>
    </row>
    <row r="1020" spans="25:28" ht="15.75">
      <c r="Y1020" s="3"/>
      <c r="Z1020" s="3"/>
      <c r="AA1020" s="6"/>
      <c r="AB1020" s="6"/>
    </row>
    <row r="1021" spans="25:28" ht="15.75">
      <c r="Y1021" s="3"/>
      <c r="Z1021" s="3"/>
      <c r="AA1021" s="6"/>
      <c r="AB1021" s="6"/>
    </row>
    <row r="1022" spans="25:28" ht="15.75">
      <c r="Y1022" s="3"/>
      <c r="Z1022" s="3"/>
      <c r="AA1022" s="6"/>
      <c r="AB1022" s="6"/>
    </row>
    <row r="1023" spans="25:28" ht="15.75">
      <c r="Y1023" s="3"/>
      <c r="Z1023" s="3"/>
      <c r="AA1023" s="6"/>
      <c r="AB1023" s="6"/>
    </row>
    <row r="1024" spans="25:28" ht="15.75">
      <c r="Y1024" s="3"/>
      <c r="Z1024" s="3"/>
      <c r="AA1024" s="6"/>
      <c r="AB1024" s="6"/>
    </row>
    <row r="1025" spans="25:28" ht="15.75">
      <c r="Y1025" s="3"/>
      <c r="Z1025" s="3"/>
      <c r="AA1025" s="6"/>
      <c r="AB1025" s="6"/>
    </row>
    <row r="1026" spans="25:28" ht="15.75">
      <c r="Y1026" s="3"/>
      <c r="Z1026" s="3"/>
      <c r="AA1026" s="6"/>
      <c r="AB1026" s="6"/>
    </row>
    <row r="1027" spans="25:28" ht="15.75">
      <c r="Y1027" s="3"/>
      <c r="Z1027" s="3"/>
      <c r="AA1027" s="6"/>
      <c r="AB1027" s="6"/>
    </row>
    <row r="1028" spans="25:28" ht="15.75">
      <c r="Y1028" s="3"/>
      <c r="Z1028" s="3"/>
      <c r="AA1028" s="6"/>
      <c r="AB1028" s="6"/>
    </row>
    <row r="1029" spans="25:28" ht="15.75">
      <c r="Y1029" s="3"/>
      <c r="Z1029" s="3"/>
      <c r="AA1029" s="6"/>
      <c r="AB1029" s="6"/>
    </row>
    <row r="1030" spans="25:28" ht="15.75">
      <c r="Y1030" s="3"/>
      <c r="Z1030" s="3"/>
      <c r="AA1030" s="6"/>
      <c r="AB1030" s="6"/>
    </row>
    <row r="1031" spans="25:28" ht="15.75">
      <c r="Y1031" s="3"/>
      <c r="Z1031" s="3"/>
      <c r="AA1031" s="6"/>
      <c r="AB1031" s="6"/>
    </row>
    <row r="1032" spans="25:28" ht="15.75">
      <c r="Y1032" s="3"/>
      <c r="Z1032" s="3"/>
      <c r="AA1032" s="6"/>
      <c r="AB1032" s="6"/>
    </row>
    <row r="1033" spans="25:28" ht="15.75">
      <c r="Y1033" s="3"/>
      <c r="Z1033" s="3"/>
      <c r="AA1033" s="6"/>
      <c r="AB1033" s="6"/>
    </row>
    <row r="1034" spans="25:28" ht="15.75">
      <c r="Y1034" s="3"/>
      <c r="Z1034" s="3"/>
      <c r="AA1034" s="6"/>
      <c r="AB1034" s="6"/>
    </row>
    <row r="1035" spans="25:28" ht="15.75">
      <c r="Y1035" s="3"/>
      <c r="Z1035" s="3"/>
      <c r="AA1035" s="6"/>
      <c r="AB1035" s="6"/>
    </row>
    <row r="1036" spans="25:28" ht="15.75">
      <c r="Y1036" s="3"/>
      <c r="Z1036" s="3"/>
      <c r="AA1036" s="6"/>
      <c r="AB1036" s="6"/>
    </row>
    <row r="1037" spans="25:28" ht="15.75">
      <c r="Y1037" s="3"/>
      <c r="Z1037" s="3"/>
      <c r="AA1037" s="6"/>
      <c r="AB1037" s="6"/>
    </row>
    <row r="1038" spans="25:28" ht="15.75">
      <c r="Y1038" s="3"/>
      <c r="Z1038" s="3"/>
      <c r="AA1038" s="6"/>
      <c r="AB1038" s="6"/>
    </row>
    <row r="1039" spans="25:28" ht="15.75">
      <c r="Y1039" s="3"/>
      <c r="Z1039" s="3"/>
      <c r="AA1039" s="6"/>
      <c r="AB1039" s="6"/>
    </row>
    <row r="1040" spans="25:28" ht="15.75">
      <c r="Y1040" s="3"/>
      <c r="Z1040" s="3"/>
      <c r="AA1040" s="6"/>
      <c r="AB1040" s="6"/>
    </row>
    <row r="1041" spans="25:28" ht="15.75">
      <c r="Y1041" s="3"/>
      <c r="Z1041" s="3"/>
      <c r="AA1041" s="6"/>
      <c r="AB1041" s="6"/>
    </row>
    <row r="1042" spans="25:28" ht="15.75">
      <c r="Y1042" s="3"/>
      <c r="Z1042" s="3"/>
      <c r="AA1042" s="6"/>
      <c r="AB1042" s="6"/>
    </row>
    <row r="1043" spans="25:28" ht="15.75">
      <c r="Y1043" s="3"/>
      <c r="Z1043" s="3"/>
      <c r="AA1043" s="6"/>
      <c r="AB1043" s="6"/>
    </row>
    <row r="1044" spans="25:28" ht="15.75">
      <c r="Y1044" s="3"/>
      <c r="Z1044" s="3"/>
      <c r="AA1044" s="6"/>
      <c r="AB1044" s="6"/>
    </row>
    <row r="1045" spans="25:28" ht="15.75">
      <c r="Y1045" s="3"/>
      <c r="Z1045" s="3"/>
      <c r="AA1045" s="6"/>
      <c r="AB1045" s="6"/>
    </row>
    <row r="1046" spans="25:28" ht="15.75">
      <c r="Y1046" s="3"/>
      <c r="Z1046" s="3"/>
      <c r="AA1046" s="6"/>
      <c r="AB1046" s="6"/>
    </row>
    <row r="1047" spans="25:28" ht="15.75">
      <c r="Y1047" s="3"/>
      <c r="Z1047" s="3"/>
      <c r="AA1047" s="6"/>
      <c r="AB1047" s="6"/>
    </row>
    <row r="1048" spans="25:28" ht="15.75">
      <c r="Y1048" s="3"/>
      <c r="Z1048" s="3"/>
      <c r="AA1048" s="6"/>
      <c r="AB1048" s="6"/>
    </row>
    <row r="1049" spans="25:28" ht="15.75">
      <c r="Y1049" s="3"/>
      <c r="Z1049" s="3"/>
      <c r="AA1049" s="6"/>
      <c r="AB1049" s="6"/>
    </row>
    <row r="1050" spans="25:28" ht="15.75">
      <c r="Y1050" s="3"/>
      <c r="Z1050" s="3"/>
      <c r="AA1050" s="6"/>
      <c r="AB1050" s="6"/>
    </row>
    <row r="1051" spans="25:28" ht="15.75">
      <c r="Y1051" s="3"/>
      <c r="Z1051" s="3"/>
      <c r="AA1051" s="6"/>
      <c r="AB1051" s="6"/>
    </row>
    <row r="1052" spans="25:28" ht="15.75">
      <c r="Y1052" s="3"/>
      <c r="Z1052" s="3"/>
      <c r="AA1052" s="6"/>
      <c r="AB1052" s="6"/>
    </row>
    <row r="1053" spans="25:28" ht="15.75">
      <c r="Y1053" s="3"/>
      <c r="Z1053" s="3"/>
      <c r="AA1053" s="6"/>
      <c r="AB1053" s="6"/>
    </row>
    <row r="1054" spans="25:28" ht="15.75">
      <c r="Y1054" s="3"/>
      <c r="Z1054" s="3"/>
      <c r="AA1054" s="6"/>
      <c r="AB1054" s="6"/>
    </row>
    <row r="1055" spans="25:28" ht="15.75">
      <c r="Y1055" s="3"/>
      <c r="Z1055" s="3"/>
      <c r="AA1055" s="6"/>
      <c r="AB1055" s="6"/>
    </row>
    <row r="1056" spans="25:28" ht="15.75">
      <c r="Y1056" s="3"/>
      <c r="Z1056" s="3"/>
      <c r="AA1056" s="6"/>
      <c r="AB1056" s="6"/>
    </row>
    <row r="1057" spans="25:28" ht="15.75">
      <c r="Y1057" s="3"/>
      <c r="Z1057" s="3"/>
      <c r="AA1057" s="6"/>
      <c r="AB1057" s="6"/>
    </row>
    <row r="1058" spans="25:28" ht="15.75">
      <c r="Y1058" s="3"/>
      <c r="Z1058" s="3"/>
      <c r="AA1058" s="6"/>
      <c r="AB1058" s="6"/>
    </row>
    <row r="1059" spans="25:28" ht="15.75">
      <c r="Y1059" s="3"/>
      <c r="Z1059" s="3"/>
      <c r="AA1059" s="6"/>
      <c r="AB1059" s="6"/>
    </row>
    <row r="1060" spans="25:28" ht="15.75">
      <c r="Y1060" s="3"/>
      <c r="Z1060" s="3"/>
      <c r="AA1060" s="6"/>
      <c r="AB1060" s="6"/>
    </row>
    <row r="1061" spans="25:28" ht="15.75">
      <c r="Y1061" s="3"/>
      <c r="Z1061" s="3"/>
      <c r="AA1061" s="6"/>
      <c r="AB1061" s="6"/>
    </row>
    <row r="1062" spans="25:28" ht="15.75">
      <c r="Y1062" s="3"/>
      <c r="Z1062" s="3"/>
      <c r="AA1062" s="6"/>
      <c r="AB1062" s="6"/>
    </row>
    <row r="1063" spans="25:28" ht="15.75">
      <c r="Y1063" s="3"/>
      <c r="Z1063" s="3"/>
      <c r="AA1063" s="6"/>
      <c r="AB1063" s="6"/>
    </row>
    <row r="1064" spans="25:28" ht="15.75">
      <c r="Y1064" s="3"/>
      <c r="Z1064" s="3"/>
      <c r="AA1064" s="6"/>
      <c r="AB1064" s="6"/>
    </row>
    <row r="1065" spans="25:28" ht="15.75">
      <c r="Y1065" s="3"/>
      <c r="Z1065" s="3"/>
      <c r="AA1065" s="6"/>
      <c r="AB1065" s="6"/>
    </row>
    <row r="1066" spans="25:28" ht="15.75">
      <c r="Y1066" s="3"/>
      <c r="Z1066" s="3"/>
      <c r="AA1066" s="6"/>
      <c r="AB1066" s="6"/>
    </row>
    <row r="1067" spans="25:28" ht="15.75">
      <c r="Y1067" s="3"/>
      <c r="Z1067" s="3"/>
      <c r="AA1067" s="6"/>
      <c r="AB1067" s="6"/>
    </row>
    <row r="1068" spans="25:28" ht="15.75">
      <c r="Y1068" s="3"/>
      <c r="Z1068" s="3"/>
      <c r="AA1068" s="6"/>
      <c r="AB1068" s="6"/>
    </row>
    <row r="1069" spans="25:28" ht="15.75">
      <c r="Y1069" s="3"/>
      <c r="Z1069" s="3"/>
      <c r="AA1069" s="6"/>
      <c r="AB1069" s="6"/>
    </row>
    <row r="1070" spans="25:28" ht="15.75">
      <c r="Y1070" s="3"/>
      <c r="Z1070" s="3"/>
      <c r="AA1070" s="6"/>
      <c r="AB1070" s="6"/>
    </row>
    <row r="1071" spans="25:28" ht="15.75">
      <c r="Y1071" s="3"/>
      <c r="Z1071" s="3"/>
      <c r="AA1071" s="6"/>
      <c r="AB1071" s="6"/>
    </row>
    <row r="1072" spans="25:28" ht="15.75">
      <c r="Y1072" s="3"/>
      <c r="Z1072" s="3"/>
      <c r="AA1072" s="6"/>
      <c r="AB1072" s="6"/>
    </row>
    <row r="1073" spans="25:28" ht="15.75">
      <c r="Y1073" s="3"/>
      <c r="Z1073" s="3"/>
      <c r="AA1073" s="6"/>
      <c r="AB1073" s="6"/>
    </row>
    <row r="1074" spans="25:28" ht="15.75">
      <c r="Y1074" s="3"/>
      <c r="Z1074" s="3"/>
      <c r="AA1074" s="6"/>
      <c r="AB1074" s="6"/>
    </row>
    <row r="1075" spans="25:28" ht="15.75">
      <c r="Y1075" s="3"/>
      <c r="Z1075" s="3"/>
      <c r="AA1075" s="6"/>
      <c r="AB1075" s="6"/>
    </row>
    <row r="1076" spans="25:28" ht="15.75">
      <c r="Y1076" s="3"/>
      <c r="Z1076" s="3"/>
      <c r="AA1076" s="6"/>
      <c r="AB1076" s="6"/>
    </row>
    <row r="1077" spans="25:28" ht="15.75">
      <c r="Y1077" s="3"/>
      <c r="Z1077" s="3"/>
      <c r="AA1077" s="6"/>
      <c r="AB1077" s="6"/>
    </row>
    <row r="1078" spans="25:28" ht="15.75">
      <c r="Y1078" s="3"/>
      <c r="Z1078" s="3"/>
      <c r="AA1078" s="6"/>
      <c r="AB1078" s="6"/>
    </row>
    <row r="1079" spans="25:28" ht="15.75">
      <c r="Y1079" s="3"/>
      <c r="Z1079" s="3"/>
      <c r="AA1079" s="6"/>
      <c r="AB1079" s="6"/>
    </row>
    <row r="1080" spans="25:28" ht="15.75">
      <c r="Y1080" s="3"/>
      <c r="Z1080" s="3"/>
      <c r="AA1080" s="6"/>
      <c r="AB1080" s="6"/>
    </row>
    <row r="1081" spans="25:28" ht="15.75">
      <c r="Y1081" s="3"/>
      <c r="Z1081" s="3"/>
      <c r="AA1081" s="6"/>
      <c r="AB1081" s="6"/>
    </row>
    <row r="1082" spans="25:28" ht="15.75">
      <c r="Y1082" s="3"/>
      <c r="Z1082" s="3"/>
      <c r="AA1082" s="6"/>
      <c r="AB1082" s="6"/>
    </row>
    <row r="1083" spans="25:28" ht="15.75">
      <c r="Y1083" s="3"/>
      <c r="Z1083" s="3"/>
      <c r="AA1083" s="6"/>
      <c r="AB1083" s="6"/>
    </row>
    <row r="1084" spans="25:28" ht="15.75">
      <c r="Y1084" s="3"/>
      <c r="Z1084" s="3"/>
      <c r="AA1084" s="6"/>
      <c r="AB1084" s="6"/>
    </row>
    <row r="1085" spans="25:28" ht="15.75">
      <c r="Y1085" s="3"/>
      <c r="Z1085" s="3"/>
      <c r="AA1085" s="6"/>
      <c r="AB1085" s="6"/>
    </row>
    <row r="1086" spans="25:28" ht="15.75">
      <c r="Y1086" s="3"/>
      <c r="Z1086" s="3"/>
      <c r="AA1086" s="6"/>
      <c r="AB1086" s="6"/>
    </row>
    <row r="1087" spans="25:28" ht="15.75">
      <c r="Y1087" s="3"/>
      <c r="Z1087" s="3"/>
      <c r="AA1087" s="6"/>
      <c r="AB1087" s="6"/>
    </row>
    <row r="1088" spans="25:28" ht="15.75">
      <c r="Y1088" s="3"/>
      <c r="Z1088" s="3"/>
      <c r="AA1088" s="6"/>
      <c r="AB1088" s="6"/>
    </row>
    <row r="1089" spans="25:28" ht="15.75">
      <c r="Y1089" s="3"/>
      <c r="Z1089" s="3"/>
      <c r="AA1089" s="6"/>
      <c r="AB1089" s="6"/>
    </row>
    <row r="1090" spans="25:28" ht="15.75">
      <c r="Y1090" s="3"/>
      <c r="Z1090" s="3"/>
      <c r="AA1090" s="6"/>
      <c r="AB1090" s="6"/>
    </row>
    <row r="1091" spans="25:28" ht="15.75">
      <c r="Y1091" s="3"/>
      <c r="Z1091" s="3"/>
      <c r="AA1091" s="6"/>
      <c r="AB1091" s="6"/>
    </row>
    <row r="1092" spans="25:28" ht="15.75">
      <c r="Y1092" s="3"/>
      <c r="Z1092" s="3"/>
      <c r="AA1092" s="6"/>
      <c r="AB1092" s="6"/>
    </row>
    <row r="1093" spans="25:28" ht="15.75">
      <c r="Y1093" s="3"/>
      <c r="Z1093" s="3"/>
      <c r="AA1093" s="6"/>
      <c r="AB1093" s="6"/>
    </row>
    <row r="1094" spans="25:28" ht="15.75">
      <c r="Y1094" s="3"/>
      <c r="Z1094" s="3"/>
      <c r="AA1094" s="6"/>
      <c r="AB1094" s="6"/>
    </row>
    <row r="1095" spans="25:28" ht="15.75">
      <c r="Y1095" s="3"/>
      <c r="Z1095" s="3"/>
      <c r="AA1095" s="6"/>
      <c r="AB1095" s="6"/>
    </row>
    <row r="1096" spans="25:28" ht="15.75">
      <c r="Y1096" s="3"/>
      <c r="Z1096" s="3"/>
      <c r="AA1096" s="6"/>
      <c r="AB1096" s="6"/>
    </row>
    <row r="1097" spans="25:28" ht="15.75">
      <c r="Y1097" s="3"/>
      <c r="Z1097" s="3"/>
      <c r="AA1097" s="6"/>
      <c r="AB1097" s="6"/>
    </row>
    <row r="1098" spans="25:28" ht="15.75">
      <c r="Y1098" s="3"/>
      <c r="Z1098" s="3"/>
      <c r="AA1098" s="6"/>
      <c r="AB1098" s="6"/>
    </row>
    <row r="1099" spans="25:28" ht="15.75">
      <c r="Y1099" s="3"/>
      <c r="Z1099" s="3"/>
      <c r="AA1099" s="6"/>
      <c r="AB1099" s="6"/>
    </row>
    <row r="1100" spans="25:28" ht="15.75">
      <c r="Y1100" s="3"/>
      <c r="Z1100" s="3"/>
      <c r="AA1100" s="6"/>
      <c r="AB1100" s="6"/>
    </row>
    <row r="1101" spans="25:28" ht="15.75">
      <c r="Y1101" s="3"/>
      <c r="Z1101" s="3"/>
      <c r="AA1101" s="6"/>
      <c r="AB1101" s="6"/>
    </row>
    <row r="1102" spans="25:28" ht="15.75">
      <c r="Y1102" s="3"/>
      <c r="Z1102" s="3"/>
      <c r="AA1102" s="6"/>
      <c r="AB1102" s="6"/>
    </row>
    <row r="1103" spans="25:28" ht="15.75">
      <c r="Y1103" s="3"/>
      <c r="Z1103" s="3"/>
      <c r="AA1103" s="6"/>
      <c r="AB1103" s="6"/>
    </row>
    <row r="1104" spans="25:28" ht="15.75">
      <c r="Y1104" s="3"/>
      <c r="Z1104" s="3"/>
      <c r="AA1104" s="6"/>
      <c r="AB1104" s="6"/>
    </row>
    <row r="1105" spans="25:28" ht="15.75">
      <c r="Y1105" s="3"/>
      <c r="Z1105" s="3"/>
      <c r="AA1105" s="6"/>
      <c r="AB1105" s="6"/>
    </row>
    <row r="1106" spans="25:28" ht="15.75">
      <c r="Y1106" s="3"/>
      <c r="Z1106" s="3"/>
      <c r="AA1106" s="6"/>
      <c r="AB1106" s="6"/>
    </row>
    <row r="1107" spans="25:28" ht="15.75">
      <c r="Y1107" s="3"/>
      <c r="Z1107" s="3"/>
      <c r="AA1107" s="6"/>
      <c r="AB1107" s="6"/>
    </row>
    <row r="1108" spans="25:28" ht="15.75">
      <c r="Y1108" s="3"/>
      <c r="Z1108" s="3"/>
      <c r="AA1108" s="6"/>
      <c r="AB1108" s="6"/>
    </row>
    <row r="1109" spans="25:28" ht="15.75">
      <c r="Y1109" s="3"/>
      <c r="Z1109" s="3"/>
      <c r="AA1109" s="6"/>
      <c r="AB1109" s="6"/>
    </row>
    <row r="1110" spans="25:28" ht="15.75">
      <c r="Y1110" s="3"/>
      <c r="Z1110" s="3"/>
      <c r="AA1110" s="6"/>
      <c r="AB1110" s="6"/>
    </row>
    <row r="1111" spans="25:28" ht="15.75">
      <c r="Y1111" s="3"/>
      <c r="Z1111" s="3"/>
      <c r="AA1111" s="6"/>
      <c r="AB1111" s="6"/>
    </row>
    <row r="1112" spans="25:28" ht="15.75">
      <c r="Y1112" s="3"/>
      <c r="Z1112" s="3"/>
      <c r="AA1112" s="6"/>
      <c r="AB1112" s="6"/>
    </row>
    <row r="1113" spans="25:28" ht="15.75">
      <c r="Y1113" s="3"/>
      <c r="Z1113" s="3"/>
      <c r="AA1113" s="6"/>
      <c r="AB1113" s="6"/>
    </row>
    <row r="1114" spans="25:28" ht="15.75">
      <c r="Y1114" s="3"/>
      <c r="Z1114" s="3"/>
      <c r="AA1114" s="6"/>
      <c r="AB1114" s="6"/>
    </row>
    <row r="1115" spans="25:28" ht="15.75">
      <c r="Y1115" s="3"/>
      <c r="Z1115" s="3"/>
      <c r="AA1115" s="6"/>
      <c r="AB1115" s="6"/>
    </row>
    <row r="1116" spans="25:28" ht="15.75">
      <c r="Y1116" s="3"/>
      <c r="Z1116" s="3"/>
      <c r="AA1116" s="6"/>
      <c r="AB1116" s="6"/>
    </row>
    <row r="1117" spans="25:28" ht="15.75">
      <c r="Y1117" s="3"/>
      <c r="Z1117" s="3"/>
      <c r="AA1117" s="6"/>
      <c r="AB1117" s="6"/>
    </row>
    <row r="1118" spans="25:28" ht="15.75">
      <c r="Y1118" s="3"/>
      <c r="Z1118" s="3"/>
      <c r="AA1118" s="6"/>
      <c r="AB1118" s="6"/>
    </row>
    <row r="1119" spans="25:28" ht="15.75">
      <c r="Y1119" s="3"/>
      <c r="Z1119" s="3"/>
      <c r="AA1119" s="6"/>
      <c r="AB1119" s="6"/>
    </row>
    <row r="1120" spans="25:28" ht="15.75">
      <c r="Y1120" s="3"/>
      <c r="Z1120" s="3"/>
      <c r="AA1120" s="6"/>
      <c r="AB1120" s="6"/>
    </row>
    <row r="1121" spans="25:28" ht="15.75">
      <c r="Y1121" s="3"/>
      <c r="Z1121" s="3"/>
      <c r="AA1121" s="6"/>
      <c r="AB1121" s="6"/>
    </row>
    <row r="1122" spans="25:28" ht="15.75">
      <c r="Y1122" s="3"/>
      <c r="Z1122" s="3"/>
      <c r="AA1122" s="6"/>
      <c r="AB1122" s="6"/>
    </row>
    <row r="1123" spans="25:28" ht="15.75">
      <c r="Y1123" s="3"/>
      <c r="Z1123" s="3"/>
      <c r="AA1123" s="6"/>
      <c r="AB1123" s="6"/>
    </row>
    <row r="1124" spans="25:28" ht="15.75">
      <c r="Y1124" s="3"/>
      <c r="Z1124" s="3"/>
      <c r="AA1124" s="6"/>
      <c r="AB1124" s="6"/>
    </row>
    <row r="1125" spans="25:28" ht="15.75">
      <c r="Y1125" s="3"/>
      <c r="Z1125" s="3"/>
      <c r="AA1125" s="6"/>
      <c r="AB1125" s="6"/>
    </row>
    <row r="1126" spans="25:28" ht="15.75">
      <c r="Y1126" s="3"/>
      <c r="Z1126" s="3"/>
      <c r="AA1126" s="6"/>
      <c r="AB1126" s="6"/>
    </row>
    <row r="1127" spans="25:28" ht="15.75">
      <c r="Y1127" s="3"/>
      <c r="Z1127" s="3"/>
      <c r="AA1127" s="6"/>
      <c r="AB1127" s="6"/>
    </row>
    <row r="1128" spans="25:28" ht="15.75">
      <c r="Y1128" s="3"/>
      <c r="Z1128" s="3"/>
      <c r="AA1128" s="6"/>
      <c r="AB1128" s="6"/>
    </row>
    <row r="1129" spans="25:28" ht="15.75">
      <c r="Y1129" s="3"/>
      <c r="Z1129" s="3"/>
      <c r="AA1129" s="6"/>
      <c r="AB1129" s="6"/>
    </row>
    <row r="1130" spans="25:28" ht="15.75">
      <c r="Y1130" s="3"/>
      <c r="Z1130" s="3"/>
      <c r="AA1130" s="6"/>
      <c r="AB1130" s="6"/>
    </row>
    <row r="1131" spans="25:28" ht="15.75">
      <c r="Y1131" s="3"/>
      <c r="Z1131" s="3"/>
      <c r="AA1131" s="6"/>
      <c r="AB1131" s="6"/>
    </row>
    <row r="1132" spans="25:28" ht="15.75">
      <c r="Y1132" s="3"/>
      <c r="Z1132" s="3"/>
      <c r="AA1132" s="6"/>
      <c r="AB1132" s="6"/>
    </row>
    <row r="1133" spans="25:28" ht="15.75">
      <c r="Y1133" s="3"/>
      <c r="Z1133" s="3"/>
      <c r="AA1133" s="6"/>
      <c r="AB1133" s="6"/>
    </row>
    <row r="1134" spans="25:28" ht="15.75">
      <c r="Y1134" s="3"/>
      <c r="Z1134" s="3"/>
      <c r="AA1134" s="6"/>
      <c r="AB1134" s="6"/>
    </row>
    <row r="1135" spans="25:28" ht="15.75">
      <c r="Y1135" s="3"/>
      <c r="Z1135" s="3"/>
      <c r="AA1135" s="6"/>
      <c r="AB1135" s="6"/>
    </row>
    <row r="1136" spans="25:28" ht="15.75">
      <c r="Y1136" s="3"/>
      <c r="Z1136" s="3"/>
      <c r="AA1136" s="6"/>
      <c r="AB1136" s="6"/>
    </row>
    <row r="1137" spans="25:28" ht="15.75">
      <c r="Y1137" s="3"/>
      <c r="Z1137" s="3"/>
      <c r="AA1137" s="6"/>
      <c r="AB1137" s="6"/>
    </row>
    <row r="1138" spans="25:28" ht="15.75">
      <c r="Y1138" s="3"/>
      <c r="Z1138" s="3"/>
      <c r="AA1138" s="6"/>
      <c r="AB1138" s="6"/>
    </row>
    <row r="1139" spans="25:28" ht="15.75">
      <c r="Y1139" s="3"/>
      <c r="Z1139" s="3"/>
      <c r="AA1139" s="6"/>
      <c r="AB1139" s="6"/>
    </row>
    <row r="1140" spans="25:28" ht="15.75">
      <c r="Y1140" s="3"/>
      <c r="Z1140" s="3"/>
      <c r="AA1140" s="6"/>
      <c r="AB1140" s="6"/>
    </row>
    <row r="1141" spans="25:28" ht="15.75">
      <c r="Y1141" s="3"/>
      <c r="Z1141" s="3"/>
      <c r="AA1141" s="6"/>
      <c r="AB1141" s="6"/>
    </row>
    <row r="1142" spans="25:28" ht="15.75">
      <c r="Y1142" s="3"/>
      <c r="Z1142" s="3"/>
      <c r="AA1142" s="6"/>
      <c r="AB1142" s="6"/>
    </row>
    <row r="1143" spans="25:28" ht="15.75">
      <c r="Y1143" s="3"/>
      <c r="Z1143" s="3"/>
      <c r="AA1143" s="6"/>
      <c r="AB1143" s="6"/>
    </row>
    <row r="1144" spans="25:28" ht="15.75">
      <c r="Y1144" s="3"/>
      <c r="Z1144" s="3"/>
      <c r="AA1144" s="6"/>
      <c r="AB1144" s="6"/>
    </row>
    <row r="1145" spans="25:28" ht="15.75">
      <c r="Y1145" s="3"/>
      <c r="Z1145" s="3"/>
      <c r="AA1145" s="6"/>
      <c r="AB1145" s="6"/>
    </row>
    <row r="1146" spans="25:28" ht="15.75">
      <c r="Y1146" s="3"/>
      <c r="Z1146" s="3"/>
      <c r="AA1146" s="6"/>
      <c r="AB1146" s="6"/>
    </row>
    <row r="1147" spans="25:28" ht="15.75">
      <c r="Y1147" s="3"/>
      <c r="Z1147" s="3"/>
      <c r="AA1147" s="6"/>
      <c r="AB1147" s="6"/>
    </row>
    <row r="1148" spans="25:28" ht="15.75">
      <c r="Y1148" s="3"/>
      <c r="Z1148" s="3"/>
      <c r="AA1148" s="6"/>
      <c r="AB1148" s="6"/>
    </row>
    <row r="1149" spans="25:28" ht="15.75">
      <c r="Y1149" s="3"/>
      <c r="Z1149" s="3"/>
      <c r="AA1149" s="6"/>
      <c r="AB1149" s="6"/>
    </row>
    <row r="1150" spans="25:28" ht="15.75">
      <c r="Y1150" s="3"/>
      <c r="Z1150" s="3"/>
      <c r="AA1150" s="6"/>
      <c r="AB1150" s="6"/>
    </row>
    <row r="1151" spans="25:28" ht="15.75">
      <c r="Y1151" s="3"/>
      <c r="Z1151" s="3"/>
      <c r="AA1151" s="6"/>
      <c r="AB1151" s="6"/>
    </row>
    <row r="1152" spans="25:28" ht="15.75">
      <c r="Y1152" s="3"/>
      <c r="Z1152" s="3"/>
      <c r="AA1152" s="6"/>
      <c r="AB1152" s="6"/>
    </row>
    <row r="1153" spans="25:28" ht="15.75">
      <c r="Y1153" s="3"/>
      <c r="Z1153" s="3"/>
      <c r="AA1153" s="6"/>
      <c r="AB1153" s="6"/>
    </row>
    <row r="1154" spans="25:28" ht="15.75">
      <c r="Y1154" s="3"/>
      <c r="Z1154" s="3"/>
      <c r="AA1154" s="6"/>
      <c r="AB1154" s="6"/>
    </row>
    <row r="1155" spans="25:28" ht="15.75">
      <c r="Y1155" s="3"/>
      <c r="Z1155" s="3"/>
      <c r="AA1155" s="6"/>
      <c r="AB1155" s="6"/>
    </row>
    <row r="1156" spans="25:28" ht="15.75">
      <c r="Y1156" s="3"/>
      <c r="Z1156" s="3"/>
      <c r="AA1156" s="6"/>
      <c r="AB1156" s="6"/>
    </row>
    <row r="1157" spans="25:28" ht="15.75">
      <c r="Y1157" s="3"/>
      <c r="Z1157" s="3"/>
      <c r="AA1157" s="6"/>
      <c r="AB1157" s="6"/>
    </row>
    <row r="1158" spans="25:28" ht="15.75">
      <c r="Y1158" s="3"/>
      <c r="Z1158" s="3"/>
      <c r="AA1158" s="6"/>
      <c r="AB1158" s="6"/>
    </row>
    <row r="1159" spans="25:28" ht="15.75">
      <c r="Y1159" s="3"/>
      <c r="Z1159" s="3"/>
      <c r="AA1159" s="6"/>
      <c r="AB1159" s="6"/>
    </row>
    <row r="1160" spans="25:28" ht="15.75">
      <c r="Y1160" s="3"/>
      <c r="Z1160" s="3"/>
      <c r="AA1160" s="6"/>
      <c r="AB1160" s="6"/>
    </row>
    <row r="1161" spans="25:28" ht="15.75">
      <c r="Y1161" s="3"/>
      <c r="Z1161" s="3"/>
      <c r="AA1161" s="6"/>
      <c r="AB1161" s="6"/>
    </row>
    <row r="1162" spans="25:28" ht="15.75">
      <c r="Y1162" s="3"/>
      <c r="Z1162" s="3"/>
      <c r="AA1162" s="6"/>
      <c r="AB1162" s="6"/>
    </row>
    <row r="1163" spans="25:28" ht="15.75">
      <c r="Y1163" s="3"/>
      <c r="Z1163" s="3"/>
      <c r="AA1163" s="6"/>
      <c r="AB1163" s="6"/>
    </row>
    <row r="1164" spans="25:28" ht="15.75">
      <c r="Y1164" s="3"/>
      <c r="Z1164" s="3"/>
      <c r="AA1164" s="6"/>
      <c r="AB1164" s="6"/>
    </row>
    <row r="1165" spans="25:28" ht="15.75">
      <c r="Y1165" s="3"/>
      <c r="Z1165" s="3"/>
      <c r="AA1165" s="6"/>
      <c r="AB1165" s="6"/>
    </row>
    <row r="1166" spans="25:28" ht="15.75">
      <c r="Y1166" s="3"/>
      <c r="Z1166" s="3"/>
      <c r="AA1166" s="6"/>
      <c r="AB1166" s="6"/>
    </row>
    <row r="1167" spans="25:28" ht="15.75">
      <c r="Y1167" s="3"/>
      <c r="Z1167" s="3"/>
      <c r="AA1167" s="6"/>
      <c r="AB1167" s="6"/>
    </row>
    <row r="1168" spans="25:28" ht="15.75">
      <c r="Y1168" s="3"/>
      <c r="Z1168" s="3"/>
      <c r="AA1168" s="6"/>
      <c r="AB1168" s="6"/>
    </row>
    <row r="1169" spans="25:28" ht="15.75">
      <c r="Y1169" s="3"/>
      <c r="Z1169" s="3"/>
      <c r="AA1169" s="6"/>
      <c r="AB1169" s="6"/>
    </row>
    <row r="1170" spans="25:28" ht="15.75">
      <c r="Y1170" s="3"/>
      <c r="Z1170" s="3"/>
      <c r="AA1170" s="6"/>
      <c r="AB1170" s="6"/>
    </row>
    <row r="1171" spans="25:28" ht="15.75">
      <c r="Y1171" s="3"/>
      <c r="Z1171" s="3"/>
      <c r="AA1171" s="6"/>
      <c r="AB1171" s="6"/>
    </row>
    <row r="1172" spans="25:28" ht="15.75">
      <c r="Y1172" s="3"/>
      <c r="Z1172" s="3"/>
      <c r="AA1172" s="6"/>
      <c r="AB1172" s="6"/>
    </row>
    <row r="1173" spans="25:28" ht="15.75">
      <c r="Y1173" s="3"/>
      <c r="Z1173" s="3"/>
      <c r="AA1173" s="6"/>
      <c r="AB1173" s="6"/>
    </row>
    <row r="1174" spans="25:28" ht="15.75">
      <c r="Y1174" s="3"/>
      <c r="Z1174" s="3"/>
      <c r="AA1174" s="6"/>
      <c r="AB1174" s="6"/>
    </row>
    <row r="1175" spans="25:28" ht="15.75">
      <c r="Y1175" s="3"/>
      <c r="Z1175" s="3"/>
      <c r="AA1175" s="6"/>
      <c r="AB1175" s="6"/>
    </row>
    <row r="1176" spans="25:28" ht="15.75">
      <c r="Y1176" s="3"/>
      <c r="Z1176" s="3"/>
      <c r="AA1176" s="6"/>
      <c r="AB1176" s="6"/>
    </row>
    <row r="1177" spans="25:28" ht="15.75">
      <c r="Y1177" s="3"/>
      <c r="Z1177" s="3"/>
      <c r="AA1177" s="6"/>
      <c r="AB1177" s="6"/>
    </row>
    <row r="1178" spans="25:28" ht="15.75">
      <c r="Y1178" s="3"/>
      <c r="Z1178" s="3"/>
      <c r="AA1178" s="6"/>
      <c r="AB1178" s="6"/>
    </row>
    <row r="1179" spans="25:28" ht="15.75">
      <c r="Y1179" s="3"/>
      <c r="Z1179" s="3"/>
      <c r="AA1179" s="6"/>
      <c r="AB1179" s="6"/>
    </row>
    <row r="1180" spans="25:28" ht="15.75">
      <c r="Y1180" s="3"/>
      <c r="Z1180" s="3"/>
      <c r="AA1180" s="6"/>
      <c r="AB1180" s="6"/>
    </row>
    <row r="1181" spans="25:28" ht="15.75">
      <c r="Y1181" s="3"/>
      <c r="Z1181" s="3"/>
      <c r="AA1181" s="6"/>
      <c r="AB1181" s="6"/>
    </row>
    <row r="1182" spans="25:28" ht="15.75">
      <c r="Y1182" s="3"/>
      <c r="Z1182" s="3"/>
      <c r="AA1182" s="6"/>
      <c r="AB1182" s="6"/>
    </row>
    <row r="1183" spans="25:28" ht="15.75">
      <c r="Y1183" s="3"/>
      <c r="Z1183" s="3"/>
      <c r="AA1183" s="6"/>
      <c r="AB1183" s="6"/>
    </row>
    <row r="1184" spans="25:28" ht="15.75">
      <c r="Y1184" s="3"/>
      <c r="Z1184" s="3"/>
      <c r="AA1184" s="6"/>
      <c r="AB1184" s="6"/>
    </row>
    <row r="1185" spans="25:28" ht="15.75">
      <c r="Y1185" s="3"/>
      <c r="Z1185" s="3"/>
      <c r="AA1185" s="6"/>
      <c r="AB1185" s="6"/>
    </row>
    <row r="1186" spans="25:28" ht="15.75">
      <c r="Y1186" s="3"/>
      <c r="Z1186" s="3"/>
      <c r="AA1186" s="6"/>
      <c r="AB1186" s="6"/>
    </row>
    <row r="1187" spans="25:28" ht="15.75">
      <c r="Y1187" s="3"/>
      <c r="Z1187" s="3"/>
      <c r="AA1187" s="6"/>
      <c r="AB1187" s="6"/>
    </row>
    <row r="1188" spans="25:28" ht="15.75">
      <c r="Y1188" s="3"/>
      <c r="Z1188" s="3"/>
      <c r="AA1188" s="6"/>
      <c r="AB1188" s="6"/>
    </row>
    <row r="1189" spans="25:28" ht="15.75">
      <c r="Y1189" s="3"/>
      <c r="Z1189" s="3"/>
      <c r="AA1189" s="6"/>
      <c r="AB1189" s="6"/>
    </row>
    <row r="1190" spans="25:28" ht="15.75">
      <c r="Y1190" s="3"/>
      <c r="Z1190" s="3"/>
      <c r="AA1190" s="6"/>
      <c r="AB1190" s="6"/>
    </row>
    <row r="1191" spans="25:28" ht="15.75">
      <c r="Y1191" s="3"/>
      <c r="Z1191" s="3"/>
      <c r="AA1191" s="6"/>
      <c r="AB1191" s="6"/>
    </row>
    <row r="1192" spans="25:28" ht="15.75">
      <c r="Y1192" s="3"/>
      <c r="Z1192" s="3"/>
      <c r="AA1192" s="6"/>
      <c r="AB1192" s="6"/>
    </row>
    <row r="1193" spans="25:28" ht="15.75">
      <c r="Y1193" s="3"/>
      <c r="Z1193" s="3"/>
      <c r="AA1193" s="6"/>
      <c r="AB1193" s="6"/>
    </row>
    <row r="1194" spans="25:28" ht="15.75">
      <c r="Y1194" s="3"/>
      <c r="Z1194" s="3"/>
      <c r="AA1194" s="6"/>
      <c r="AB1194" s="6"/>
    </row>
    <row r="1195" spans="25:28" ht="15.75">
      <c r="Y1195" s="3"/>
      <c r="Z1195" s="3"/>
      <c r="AA1195" s="6"/>
      <c r="AB1195" s="6"/>
    </row>
    <row r="1196" spans="25:28" ht="15.75">
      <c r="Y1196" s="3"/>
      <c r="Z1196" s="3"/>
      <c r="AA1196" s="6"/>
      <c r="AB1196" s="6"/>
    </row>
    <row r="1197" spans="25:28" ht="15.75">
      <c r="Y1197" s="3"/>
      <c r="Z1197" s="3"/>
      <c r="AA1197" s="6"/>
      <c r="AB1197" s="6"/>
    </row>
    <row r="1198" spans="25:28" ht="15.75">
      <c r="Y1198" s="3"/>
      <c r="Z1198" s="3"/>
      <c r="AA1198" s="6"/>
      <c r="AB1198" s="6"/>
    </row>
    <row r="1199" spans="25:28" ht="15.75">
      <c r="Y1199" s="3"/>
      <c r="Z1199" s="3"/>
      <c r="AA1199" s="6"/>
      <c r="AB1199" s="6"/>
    </row>
    <row r="1200" spans="25:28" ht="15.75">
      <c r="Y1200" s="3"/>
      <c r="Z1200" s="3"/>
      <c r="AA1200" s="6"/>
      <c r="AB1200" s="6"/>
    </row>
    <row r="1201" spans="25:28" ht="15.75">
      <c r="Y1201" s="3"/>
      <c r="Z1201" s="3"/>
      <c r="AA1201" s="6"/>
      <c r="AB1201" s="6"/>
    </row>
    <row r="1202" spans="25:28" ht="15.75">
      <c r="Y1202" s="3"/>
      <c r="Z1202" s="3"/>
      <c r="AA1202" s="6"/>
      <c r="AB1202" s="6"/>
    </row>
    <row r="1203" spans="25:28" ht="15.75">
      <c r="Y1203" s="3"/>
      <c r="Z1203" s="3"/>
      <c r="AA1203" s="6"/>
      <c r="AB1203" s="6"/>
    </row>
    <row r="1204" spans="25:28" ht="15.75">
      <c r="Y1204" s="3"/>
      <c r="Z1204" s="3"/>
      <c r="AA1204" s="6"/>
      <c r="AB1204" s="6"/>
    </row>
    <row r="1205" spans="25:28" ht="15.75">
      <c r="Y1205" s="3"/>
      <c r="Z1205" s="3"/>
      <c r="AA1205" s="6"/>
      <c r="AB1205" s="6"/>
    </row>
    <row r="1206" spans="25:28" ht="15.75">
      <c r="Y1206" s="3"/>
      <c r="Z1206" s="3"/>
      <c r="AA1206" s="6"/>
      <c r="AB1206" s="6"/>
    </row>
    <row r="1207" spans="25:28" ht="15.75">
      <c r="Y1207" s="3"/>
      <c r="Z1207" s="3"/>
      <c r="AA1207" s="6"/>
      <c r="AB1207" s="6"/>
    </row>
    <row r="1208" spans="25:28" ht="15.75">
      <c r="Y1208" s="3"/>
      <c r="Z1208" s="3"/>
      <c r="AA1208" s="6"/>
      <c r="AB1208" s="6"/>
    </row>
    <row r="1209" spans="25:28" ht="15.75">
      <c r="Y1209" s="3"/>
      <c r="Z1209" s="3"/>
      <c r="AA1209" s="6"/>
      <c r="AB1209" s="6"/>
    </row>
    <row r="1210" spans="25:28" ht="15.75">
      <c r="Y1210" s="3"/>
      <c r="Z1210" s="3"/>
      <c r="AA1210" s="6"/>
      <c r="AB1210" s="6"/>
    </row>
    <row r="1211" spans="25:28" ht="15.75">
      <c r="Y1211" s="3"/>
      <c r="Z1211" s="3"/>
      <c r="AA1211" s="6"/>
      <c r="AB1211" s="6"/>
    </row>
    <row r="1212" spans="25:28" ht="15.75">
      <c r="Y1212" s="3"/>
      <c r="Z1212" s="3"/>
      <c r="AA1212" s="6"/>
      <c r="AB1212" s="6"/>
    </row>
    <row r="1213" spans="25:28" ht="15.75">
      <c r="Y1213" s="3"/>
      <c r="Z1213" s="3"/>
      <c r="AA1213" s="6"/>
      <c r="AB1213" s="6"/>
    </row>
    <row r="1214" spans="25:28" ht="15.75">
      <c r="Y1214" s="3"/>
      <c r="Z1214" s="3"/>
      <c r="AA1214" s="6"/>
      <c r="AB1214" s="6"/>
    </row>
    <row r="1215" spans="25:28" ht="15.75">
      <c r="Y1215" s="3"/>
      <c r="Z1215" s="3"/>
      <c r="AA1215" s="6"/>
      <c r="AB1215" s="6"/>
    </row>
    <row r="1216" spans="25:28" ht="15.75">
      <c r="Y1216" s="3"/>
      <c r="Z1216" s="3"/>
      <c r="AA1216" s="6"/>
      <c r="AB1216" s="6"/>
    </row>
    <row r="1217" spans="25:28" ht="15.75">
      <c r="Y1217" s="3"/>
      <c r="Z1217" s="3"/>
      <c r="AA1217" s="6"/>
      <c r="AB1217" s="6"/>
    </row>
    <row r="1218" spans="25:28" ht="15.75">
      <c r="Y1218" s="3"/>
      <c r="Z1218" s="3"/>
      <c r="AA1218" s="6"/>
      <c r="AB1218" s="6"/>
    </row>
    <row r="1219" spans="25:28" ht="15.75">
      <c r="Y1219" s="3"/>
      <c r="Z1219" s="3"/>
      <c r="AA1219" s="6"/>
      <c r="AB1219" s="6"/>
    </row>
    <row r="1220" spans="25:28" ht="15.75">
      <c r="Y1220" s="3"/>
      <c r="Z1220" s="3"/>
      <c r="AA1220" s="6"/>
      <c r="AB1220" s="6"/>
    </row>
    <row r="1221" spans="25:28" ht="15.75">
      <c r="Y1221" s="3"/>
      <c r="Z1221" s="3"/>
      <c r="AA1221" s="6"/>
      <c r="AB1221" s="6"/>
    </row>
    <row r="1222" spans="25:28" ht="15.75">
      <c r="Y1222" s="3"/>
      <c r="Z1222" s="3"/>
      <c r="AA1222" s="6"/>
      <c r="AB1222" s="6"/>
    </row>
    <row r="1223" spans="25:28" ht="15.75">
      <c r="Y1223" s="3"/>
      <c r="Z1223" s="3"/>
      <c r="AA1223" s="6"/>
      <c r="AB1223" s="6"/>
    </row>
    <row r="1224" spans="25:28" ht="15.75">
      <c r="Y1224" s="3"/>
      <c r="Z1224" s="3"/>
      <c r="AA1224" s="6"/>
      <c r="AB1224" s="6"/>
    </row>
    <row r="1225" spans="25:28" ht="15.75">
      <c r="Y1225" s="3"/>
      <c r="Z1225" s="3"/>
      <c r="AA1225" s="6"/>
      <c r="AB1225" s="6"/>
    </row>
    <row r="1226" spans="25:28" ht="15.75">
      <c r="Y1226" s="3"/>
      <c r="Z1226" s="3"/>
      <c r="AA1226" s="6"/>
      <c r="AB1226" s="6"/>
    </row>
    <row r="1227" spans="25:28" ht="15.75">
      <c r="Y1227" s="3"/>
      <c r="Z1227" s="3"/>
      <c r="AA1227" s="6"/>
      <c r="AB1227" s="6"/>
    </row>
    <row r="1228" spans="25:28" ht="15.75">
      <c r="Y1228" s="3"/>
      <c r="Z1228" s="3"/>
      <c r="AA1228" s="6"/>
      <c r="AB1228" s="6"/>
    </row>
    <row r="1229" spans="25:28" ht="15.75">
      <c r="Y1229" s="3"/>
      <c r="Z1229" s="3"/>
      <c r="AA1229" s="6"/>
      <c r="AB1229" s="6"/>
    </row>
    <row r="1230" spans="25:28" ht="15.75">
      <c r="Y1230" s="3"/>
      <c r="Z1230" s="3"/>
      <c r="AA1230" s="6"/>
      <c r="AB1230" s="6"/>
    </row>
    <row r="1231" spans="25:28" ht="15.75">
      <c r="Y1231" s="3"/>
      <c r="Z1231" s="3"/>
      <c r="AA1231" s="6"/>
      <c r="AB1231" s="6"/>
    </row>
    <row r="1232" spans="25:28" ht="15.75">
      <c r="Y1232" s="3"/>
      <c r="Z1232" s="3"/>
      <c r="AA1232" s="6"/>
      <c r="AB1232" s="6"/>
    </row>
    <row r="1233" spans="25:28" ht="15.75">
      <c r="Y1233" s="3"/>
      <c r="Z1233" s="3"/>
      <c r="AA1233" s="6"/>
      <c r="AB1233" s="6"/>
    </row>
    <row r="1234" spans="25:28" ht="15.75">
      <c r="Y1234" s="3"/>
      <c r="Z1234" s="3"/>
      <c r="AA1234" s="6"/>
      <c r="AB1234" s="6"/>
    </row>
    <row r="1235" spans="25:28" ht="15.75">
      <c r="Y1235" s="3"/>
      <c r="Z1235" s="3"/>
      <c r="AA1235" s="6"/>
      <c r="AB1235" s="6"/>
    </row>
    <row r="1236" spans="25:28" ht="15.75">
      <c r="Y1236" s="3"/>
      <c r="Z1236" s="3"/>
      <c r="AA1236" s="6"/>
      <c r="AB1236" s="6"/>
    </row>
    <row r="1237" spans="25:28" ht="15.75">
      <c r="Y1237" s="3"/>
      <c r="Z1237" s="3"/>
      <c r="AA1237" s="6"/>
      <c r="AB1237" s="6"/>
    </row>
    <row r="1238" spans="25:28" ht="15.75">
      <c r="Y1238" s="3"/>
      <c r="Z1238" s="3"/>
      <c r="AA1238" s="6"/>
      <c r="AB1238" s="6"/>
    </row>
    <row r="1239" spans="25:28" ht="15.75">
      <c r="Y1239" s="3"/>
      <c r="Z1239" s="3"/>
      <c r="AA1239" s="6"/>
      <c r="AB1239" s="6"/>
    </row>
    <row r="1240" spans="25:28" ht="15.75">
      <c r="Y1240" s="3"/>
      <c r="Z1240" s="3"/>
      <c r="AA1240" s="6"/>
      <c r="AB1240" s="6"/>
    </row>
    <row r="1241" spans="25:28" ht="15.75">
      <c r="Y1241" s="3"/>
      <c r="Z1241" s="3"/>
      <c r="AA1241" s="6"/>
      <c r="AB1241" s="6"/>
    </row>
    <row r="1242" spans="25:28" ht="15.75">
      <c r="Y1242" s="3"/>
      <c r="Z1242" s="3"/>
      <c r="AA1242" s="6"/>
      <c r="AB1242" s="6"/>
    </row>
    <row r="1243" spans="25:28" ht="15.75">
      <c r="Y1243" s="3"/>
      <c r="Z1243" s="3"/>
      <c r="AA1243" s="6"/>
      <c r="AB1243" s="6"/>
    </row>
    <row r="1244" spans="25:28" ht="15.75">
      <c r="Y1244" s="3"/>
      <c r="Z1244" s="3"/>
      <c r="AA1244" s="6"/>
      <c r="AB1244" s="6"/>
    </row>
    <row r="1245" spans="25:28" ht="15.75">
      <c r="Y1245" s="3"/>
      <c r="Z1245" s="3"/>
      <c r="AA1245" s="6"/>
      <c r="AB1245" s="6"/>
    </row>
    <row r="1246" spans="25:28" ht="15.75">
      <c r="Y1246" s="3"/>
      <c r="Z1246" s="3"/>
      <c r="AA1246" s="6"/>
      <c r="AB1246" s="6"/>
    </row>
    <row r="1247" spans="25:28" ht="15.75">
      <c r="Y1247" s="3"/>
      <c r="Z1247" s="3"/>
      <c r="AA1247" s="6"/>
      <c r="AB1247" s="6"/>
    </row>
    <row r="1248" spans="25:28" ht="15.75">
      <c r="Y1248" s="3"/>
      <c r="Z1248" s="3"/>
      <c r="AA1248" s="6"/>
      <c r="AB1248" s="6"/>
    </row>
    <row r="1249" spans="25:28" ht="15.75">
      <c r="Y1249" s="3"/>
      <c r="Z1249" s="3"/>
      <c r="AA1249" s="6"/>
      <c r="AB1249" s="6"/>
    </row>
    <row r="1250" spans="25:28" ht="15.75">
      <c r="Y1250" s="3"/>
      <c r="Z1250" s="3"/>
      <c r="AA1250" s="6"/>
      <c r="AB1250" s="6"/>
    </row>
    <row r="1251" spans="25:28" ht="15.75">
      <c r="Y1251" s="3"/>
      <c r="Z1251" s="3"/>
      <c r="AA1251" s="6"/>
      <c r="AB1251" s="6"/>
    </row>
    <row r="1252" spans="25:28" ht="15.75">
      <c r="Y1252" s="3"/>
      <c r="Z1252" s="3"/>
      <c r="AA1252" s="6"/>
      <c r="AB1252" s="6"/>
    </row>
    <row r="1253" spans="25:28" ht="15.75">
      <c r="Y1253" s="3"/>
      <c r="Z1253" s="3"/>
      <c r="AA1253" s="6"/>
      <c r="AB1253" s="6"/>
    </row>
    <row r="1254" spans="25:28" ht="15.75">
      <c r="Y1254" s="3"/>
      <c r="Z1254" s="3"/>
      <c r="AA1254" s="6"/>
      <c r="AB1254" s="6"/>
    </row>
    <row r="1255" spans="25:28" ht="15.75">
      <c r="Y1255" s="3"/>
      <c r="Z1255" s="3"/>
      <c r="AA1255" s="6"/>
      <c r="AB1255" s="6"/>
    </row>
    <row r="1256" spans="25:28" ht="15.75">
      <c r="Y1256" s="3"/>
      <c r="Z1256" s="3"/>
      <c r="AA1256" s="6"/>
      <c r="AB1256" s="6"/>
    </row>
    <row r="1257" spans="25:28" ht="15.75">
      <c r="Y1257" s="3"/>
      <c r="Z1257" s="3"/>
      <c r="AA1257" s="6"/>
      <c r="AB1257" s="6"/>
    </row>
    <row r="1258" spans="25:28" ht="15.75">
      <c r="Y1258" s="3"/>
      <c r="Z1258" s="3"/>
      <c r="AA1258" s="6"/>
      <c r="AB1258" s="6"/>
    </row>
    <row r="1259" spans="25:28" ht="15.75">
      <c r="Y1259" s="3"/>
      <c r="Z1259" s="3"/>
      <c r="AA1259" s="6"/>
      <c r="AB1259" s="6"/>
    </row>
    <row r="1260" spans="25:28" ht="15.75">
      <c r="Y1260" s="3"/>
      <c r="Z1260" s="3"/>
      <c r="AA1260" s="6"/>
      <c r="AB1260" s="6"/>
    </row>
    <row r="1261" spans="25:28" ht="15.75">
      <c r="Y1261" s="3"/>
      <c r="Z1261" s="3"/>
      <c r="AA1261" s="6"/>
      <c r="AB1261" s="6"/>
    </row>
    <row r="1262" spans="25:28" ht="15.75">
      <c r="Y1262" s="3"/>
      <c r="Z1262" s="3"/>
      <c r="AA1262" s="6"/>
      <c r="AB1262" s="6"/>
    </row>
    <row r="1263" spans="25:28" ht="15.75">
      <c r="Y1263" s="3"/>
      <c r="Z1263" s="3"/>
      <c r="AA1263" s="6"/>
      <c r="AB1263" s="6"/>
    </row>
    <row r="1264" spans="25:28" ht="15.75">
      <c r="Y1264" s="3"/>
      <c r="Z1264" s="3"/>
      <c r="AA1264" s="6"/>
      <c r="AB1264" s="6"/>
    </row>
    <row r="1265" spans="25:28" ht="15.75">
      <c r="Y1265" s="3"/>
      <c r="Z1265" s="3"/>
      <c r="AA1265" s="6"/>
      <c r="AB1265" s="6"/>
    </row>
    <row r="1266" spans="25:28" ht="15.75">
      <c r="Y1266" s="3"/>
      <c r="Z1266" s="3"/>
      <c r="AA1266" s="6"/>
      <c r="AB1266" s="6"/>
    </row>
    <row r="1267" spans="25:28" ht="15.75">
      <c r="Y1267" s="3"/>
      <c r="Z1267" s="3"/>
      <c r="AA1267" s="6"/>
      <c r="AB1267" s="6"/>
    </row>
    <row r="1268" spans="25:28" ht="15.75">
      <c r="Y1268" s="3"/>
      <c r="Z1268" s="3"/>
      <c r="AA1268" s="6"/>
      <c r="AB1268" s="6"/>
    </row>
    <row r="1269" spans="25:28" ht="15.75">
      <c r="Y1269" s="3"/>
      <c r="Z1269" s="3"/>
      <c r="AA1269" s="6"/>
      <c r="AB1269" s="6"/>
    </row>
    <row r="1270" spans="25:28" ht="15.75">
      <c r="Y1270" s="3"/>
      <c r="Z1270" s="3"/>
      <c r="AA1270" s="6"/>
      <c r="AB1270" s="6"/>
    </row>
    <row r="1271" spans="25:28" ht="15.75">
      <c r="Y1271" s="3"/>
      <c r="Z1271" s="3"/>
      <c r="AA1271" s="6"/>
      <c r="AB1271" s="6"/>
    </row>
    <row r="1272" spans="25:28" ht="15.75">
      <c r="Y1272" s="3"/>
      <c r="Z1272" s="3"/>
      <c r="AA1272" s="6"/>
      <c r="AB1272" s="6"/>
    </row>
    <row r="1273" spans="25:28" ht="15.75">
      <c r="Y1273" s="3"/>
      <c r="Z1273" s="3"/>
      <c r="AA1273" s="6"/>
      <c r="AB1273" s="6"/>
    </row>
    <row r="1274" spans="25:28" ht="15.75">
      <c r="Y1274" s="3"/>
      <c r="Z1274" s="3"/>
      <c r="AA1274" s="6"/>
      <c r="AB1274" s="6"/>
    </row>
    <row r="1275" spans="25:28" ht="15.75">
      <c r="Y1275" s="3"/>
      <c r="Z1275" s="3"/>
      <c r="AA1275" s="6"/>
      <c r="AB1275" s="6"/>
    </row>
    <row r="1276" spans="25:28" ht="15.75">
      <c r="Y1276" s="3"/>
      <c r="Z1276" s="3"/>
      <c r="AA1276" s="6"/>
      <c r="AB1276" s="6"/>
    </row>
    <row r="1277" spans="25:28" ht="15.75">
      <c r="Y1277" s="3"/>
      <c r="Z1277" s="3"/>
      <c r="AA1277" s="6"/>
      <c r="AB1277" s="6"/>
    </row>
    <row r="1278" spans="25:28" ht="15.75">
      <c r="Y1278" s="3"/>
      <c r="Z1278" s="3"/>
      <c r="AA1278" s="6"/>
      <c r="AB1278" s="6"/>
    </row>
    <row r="1279" spans="25:28" ht="15.75">
      <c r="Y1279" s="3"/>
      <c r="Z1279" s="3"/>
      <c r="AA1279" s="6"/>
      <c r="AB1279" s="6"/>
    </row>
    <row r="1280" spans="25:28" ht="15.75">
      <c r="Y1280" s="3"/>
      <c r="Z1280" s="3"/>
      <c r="AA1280" s="6"/>
      <c r="AB1280" s="6"/>
    </row>
    <row r="1281" spans="25:28" ht="15.75">
      <c r="Y1281" s="3"/>
      <c r="Z1281" s="3"/>
      <c r="AA1281" s="6"/>
      <c r="AB1281" s="6"/>
    </row>
    <row r="1282" spans="25:28" ht="15.75">
      <c r="Y1282" s="3"/>
      <c r="Z1282" s="3"/>
      <c r="AA1282" s="6"/>
      <c r="AB1282" s="6"/>
    </row>
    <row r="1283" spans="25:28" ht="15.75">
      <c r="Y1283" s="3"/>
      <c r="Z1283" s="3"/>
      <c r="AA1283" s="6"/>
      <c r="AB1283" s="6"/>
    </row>
    <row r="1284" spans="25:28" ht="15.75">
      <c r="Y1284" s="3"/>
      <c r="Z1284" s="3"/>
      <c r="AA1284" s="6"/>
      <c r="AB1284" s="6"/>
    </row>
    <row r="1285" spans="25:28" ht="15.75">
      <c r="Y1285" s="3"/>
      <c r="Z1285" s="3"/>
      <c r="AA1285" s="6"/>
      <c r="AB1285" s="6"/>
    </row>
    <row r="1286" spans="25:28" ht="15.75">
      <c r="Y1286" s="3"/>
      <c r="Z1286" s="3"/>
      <c r="AA1286" s="6"/>
      <c r="AB1286" s="6"/>
    </row>
    <row r="1287" spans="25:28" ht="15.75">
      <c r="Y1287" s="3"/>
      <c r="Z1287" s="3"/>
      <c r="AA1287" s="6"/>
      <c r="AB1287" s="6"/>
    </row>
    <row r="1288" spans="25:28" ht="15.75">
      <c r="Y1288" s="3"/>
      <c r="Z1288" s="3"/>
      <c r="AA1288" s="6"/>
      <c r="AB1288" s="6"/>
    </row>
    <row r="1289" spans="25:28" ht="15.75">
      <c r="Y1289" s="3"/>
      <c r="Z1289" s="3"/>
      <c r="AA1289" s="6"/>
      <c r="AB1289" s="6"/>
    </row>
    <row r="1290" spans="25:28" ht="15.75">
      <c r="Y1290" s="3"/>
      <c r="Z1290" s="3"/>
      <c r="AA1290" s="6"/>
      <c r="AB1290" s="6"/>
    </row>
    <row r="1291" spans="25:28" ht="15.75">
      <c r="Y1291" s="3"/>
      <c r="Z1291" s="3"/>
      <c r="AA1291" s="6"/>
      <c r="AB1291" s="6"/>
    </row>
    <row r="1292" spans="25:28" ht="15.75">
      <c r="Y1292" s="3"/>
      <c r="Z1292" s="3"/>
      <c r="AA1292" s="6"/>
      <c r="AB1292" s="6"/>
    </row>
    <row r="1293" spans="25:28" ht="15.75">
      <c r="Y1293" s="3"/>
      <c r="Z1293" s="3"/>
      <c r="AA1293" s="6"/>
      <c r="AB1293" s="6"/>
    </row>
    <row r="1294" spans="25:28" ht="15.75">
      <c r="Y1294" s="3"/>
      <c r="Z1294" s="3"/>
      <c r="AA1294" s="6"/>
      <c r="AB1294" s="6"/>
    </row>
    <row r="1295" spans="25:28" ht="15.75">
      <c r="Y1295" s="3"/>
      <c r="Z1295" s="3"/>
      <c r="AA1295" s="6"/>
      <c r="AB1295" s="6"/>
    </row>
    <row r="1296" spans="25:28" ht="15.75">
      <c r="Y1296" s="3"/>
      <c r="Z1296" s="3"/>
      <c r="AA1296" s="6"/>
      <c r="AB1296" s="6"/>
    </row>
    <row r="1297" spans="25:28" ht="15.75">
      <c r="Y1297" s="3"/>
      <c r="Z1297" s="3"/>
      <c r="AA1297" s="6"/>
      <c r="AB1297" s="6"/>
    </row>
    <row r="1298" spans="25:28" ht="15.75">
      <c r="Y1298" s="3"/>
      <c r="Z1298" s="3"/>
      <c r="AA1298" s="6"/>
      <c r="AB1298" s="6"/>
    </row>
    <row r="1299" spans="25:28" ht="15.75">
      <c r="Y1299" s="3"/>
      <c r="Z1299" s="3"/>
      <c r="AA1299" s="6"/>
      <c r="AB1299" s="6"/>
    </row>
    <row r="1300" spans="25:28" ht="15.75">
      <c r="Y1300" s="3"/>
      <c r="Z1300" s="3"/>
      <c r="AA1300" s="6"/>
      <c r="AB1300" s="6"/>
    </row>
    <row r="1301" spans="25:28" ht="15.75">
      <c r="Y1301" s="3"/>
      <c r="Z1301" s="3"/>
      <c r="AA1301" s="6"/>
      <c r="AB1301" s="6"/>
    </row>
    <row r="1302" spans="25:28" ht="15.75">
      <c r="Y1302" s="3"/>
      <c r="Z1302" s="3"/>
      <c r="AA1302" s="6"/>
      <c r="AB1302" s="6"/>
    </row>
    <row r="1303" spans="25:28" ht="15.75">
      <c r="Y1303" s="3"/>
      <c r="Z1303" s="3"/>
      <c r="AA1303" s="6"/>
      <c r="AB1303" s="6"/>
    </row>
    <row r="1304" spans="25:28" ht="15.75">
      <c r="Y1304" s="3"/>
      <c r="Z1304" s="3"/>
      <c r="AA1304" s="6"/>
      <c r="AB1304" s="6"/>
    </row>
    <row r="1305" spans="25:28" ht="15.75">
      <c r="Y1305" s="3"/>
      <c r="Z1305" s="3"/>
      <c r="AA1305" s="6"/>
      <c r="AB1305" s="6"/>
    </row>
    <row r="1306" spans="25:28" ht="15.75">
      <c r="Y1306" s="3"/>
      <c r="Z1306" s="3"/>
      <c r="AA1306" s="6"/>
      <c r="AB1306" s="6"/>
    </row>
    <row r="1307" spans="25:28" ht="15.75">
      <c r="Y1307" s="3"/>
      <c r="Z1307" s="3"/>
      <c r="AA1307" s="6"/>
      <c r="AB1307" s="6"/>
    </row>
    <row r="1308" spans="25:28" ht="15.75">
      <c r="Y1308" s="3"/>
      <c r="Z1308" s="3"/>
      <c r="AA1308" s="6"/>
      <c r="AB1308" s="6"/>
    </row>
    <row r="1309" spans="25:28" ht="15.75">
      <c r="Y1309" s="3"/>
      <c r="Z1309" s="3"/>
      <c r="AA1309" s="6"/>
      <c r="AB1309" s="6"/>
    </row>
    <row r="1310" spans="25:28" ht="15.75">
      <c r="Y1310" s="3"/>
      <c r="Z1310" s="3"/>
      <c r="AA1310" s="6"/>
      <c r="AB1310" s="6"/>
    </row>
    <row r="1311" spans="25:28" ht="15.75">
      <c r="Y1311" s="3"/>
      <c r="Z1311" s="3"/>
      <c r="AA1311" s="6"/>
      <c r="AB1311" s="6"/>
    </row>
    <row r="1312" spans="25:28" ht="15.75">
      <c r="Y1312" s="3"/>
      <c r="Z1312" s="3"/>
      <c r="AA1312" s="6"/>
      <c r="AB1312" s="6"/>
    </row>
    <row r="1313" spans="25:28" ht="15.75">
      <c r="Y1313" s="3"/>
      <c r="Z1313" s="3"/>
      <c r="AA1313" s="6"/>
      <c r="AB1313" s="6"/>
    </row>
    <row r="1314" spans="25:28" ht="15.75">
      <c r="Y1314" s="3"/>
      <c r="Z1314" s="3"/>
      <c r="AA1314" s="6"/>
      <c r="AB1314" s="6"/>
    </row>
    <row r="1315" spans="25:28" ht="15.75">
      <c r="Y1315" s="3"/>
      <c r="Z1315" s="3"/>
      <c r="AA1315" s="6"/>
      <c r="AB1315" s="6"/>
    </row>
    <row r="1316" spans="25:28" ht="15.75">
      <c r="Y1316" s="3"/>
      <c r="Z1316" s="3"/>
      <c r="AA1316" s="6"/>
      <c r="AB1316" s="6"/>
    </row>
    <row r="1317" spans="25:28" ht="15.75">
      <c r="Y1317" s="3"/>
      <c r="Z1317" s="3"/>
      <c r="AA1317" s="6"/>
      <c r="AB1317" s="6"/>
    </row>
    <row r="1318" spans="25:28" ht="15.75">
      <c r="Y1318" s="3"/>
      <c r="Z1318" s="3"/>
      <c r="AA1318" s="6"/>
      <c r="AB1318" s="6"/>
    </row>
    <row r="1319" spans="25:28" ht="15.75">
      <c r="Y1319" s="3"/>
      <c r="Z1319" s="3"/>
      <c r="AA1319" s="6"/>
      <c r="AB1319" s="6"/>
    </row>
    <row r="1320" spans="25:28" ht="15.75">
      <c r="Y1320" s="3"/>
      <c r="Z1320" s="3"/>
      <c r="AA1320" s="6"/>
      <c r="AB1320" s="6"/>
    </row>
    <row r="1321" spans="25:28" ht="15.75">
      <c r="Y1321" s="3"/>
      <c r="Z1321" s="3"/>
      <c r="AA1321" s="6"/>
      <c r="AB1321" s="6"/>
    </row>
    <row r="1322" spans="25:28" ht="15.75">
      <c r="Y1322" s="3"/>
      <c r="Z1322" s="3"/>
      <c r="AA1322" s="6"/>
      <c r="AB1322" s="6"/>
    </row>
    <row r="1323" spans="25:28" ht="15.75">
      <c r="Y1323" s="3"/>
      <c r="Z1323" s="3"/>
      <c r="AA1323" s="6"/>
      <c r="AB1323" s="6"/>
    </row>
    <row r="1324" spans="25:28" ht="15.75">
      <c r="Y1324" s="3"/>
      <c r="Z1324" s="3"/>
      <c r="AA1324" s="6"/>
      <c r="AB1324" s="6"/>
    </row>
    <row r="1325" spans="25:28" ht="15.75">
      <c r="Y1325" s="3"/>
      <c r="Z1325" s="3"/>
      <c r="AA1325" s="6"/>
      <c r="AB1325" s="6"/>
    </row>
    <row r="1326" spans="25:28" ht="15.75">
      <c r="Y1326" s="3"/>
      <c r="Z1326" s="3"/>
      <c r="AA1326" s="6"/>
      <c r="AB1326" s="6"/>
    </row>
    <row r="1327" spans="25:28" ht="15.75">
      <c r="Y1327" s="3"/>
      <c r="Z1327" s="3"/>
      <c r="AA1327" s="6"/>
      <c r="AB1327" s="6"/>
    </row>
    <row r="1328" spans="25:28" ht="15.75">
      <c r="Y1328" s="3"/>
      <c r="Z1328" s="3"/>
      <c r="AA1328" s="6"/>
      <c r="AB1328" s="6"/>
    </row>
    <row r="1329" spans="25:28" ht="15.75">
      <c r="Y1329" s="3"/>
      <c r="Z1329" s="3"/>
      <c r="AA1329" s="6"/>
      <c r="AB1329" s="6"/>
    </row>
    <row r="1330" spans="25:28" ht="15.75">
      <c r="Y1330" s="3"/>
      <c r="Z1330" s="3"/>
      <c r="AA1330" s="6"/>
      <c r="AB1330" s="6"/>
    </row>
    <row r="1331" spans="25:28" ht="15.75">
      <c r="Y1331" s="3"/>
      <c r="Z1331" s="3"/>
      <c r="AA1331" s="6"/>
      <c r="AB1331" s="6"/>
    </row>
    <row r="1332" spans="25:28" ht="15.75">
      <c r="Y1332" s="3"/>
      <c r="Z1332" s="3"/>
      <c r="AA1332" s="6"/>
      <c r="AB1332" s="6"/>
    </row>
    <row r="1333" spans="25:28" ht="15.75">
      <c r="Y1333" s="3"/>
      <c r="Z1333" s="3"/>
      <c r="AA1333" s="6"/>
      <c r="AB1333" s="6"/>
    </row>
    <row r="1334" spans="25:28" ht="15.75">
      <c r="Y1334" s="3"/>
      <c r="Z1334" s="3"/>
      <c r="AA1334" s="6"/>
      <c r="AB1334" s="6"/>
    </row>
    <row r="1335" spans="25:28" ht="15.75">
      <c r="Y1335" s="3"/>
      <c r="Z1335" s="3"/>
      <c r="AA1335" s="6"/>
      <c r="AB1335" s="6"/>
    </row>
    <row r="1336" spans="25:28" ht="15.75">
      <c r="Y1336" s="3"/>
      <c r="Z1336" s="3"/>
      <c r="AA1336" s="6"/>
      <c r="AB1336" s="6"/>
    </row>
    <row r="1337" spans="25:28" ht="15.75">
      <c r="Y1337" s="3"/>
      <c r="Z1337" s="3"/>
      <c r="AA1337" s="6"/>
      <c r="AB1337" s="6"/>
    </row>
    <row r="1338" spans="25:28" ht="15.75">
      <c r="Y1338" s="3"/>
      <c r="Z1338" s="3"/>
      <c r="AA1338" s="6"/>
      <c r="AB1338" s="6"/>
    </row>
    <row r="1339" spans="25:28" ht="15.75">
      <c r="Y1339" s="3"/>
      <c r="Z1339" s="3"/>
      <c r="AA1339" s="6"/>
      <c r="AB1339" s="6"/>
    </row>
    <row r="1340" spans="25:28" ht="15.75">
      <c r="Y1340" s="3"/>
      <c r="Z1340" s="3"/>
      <c r="AA1340" s="6"/>
      <c r="AB1340" s="6"/>
    </row>
    <row r="1341" spans="25:28" ht="15.75">
      <c r="Y1341" s="3"/>
      <c r="Z1341" s="3"/>
      <c r="AA1341" s="6"/>
      <c r="AB1341" s="6"/>
    </row>
    <row r="1342" spans="25:28" ht="15.75">
      <c r="Y1342" s="3"/>
      <c r="Z1342" s="3"/>
      <c r="AA1342" s="6"/>
      <c r="AB1342" s="6"/>
    </row>
    <row r="1343" spans="25:28" ht="15.75">
      <c r="Y1343" s="3"/>
      <c r="Z1343" s="3"/>
      <c r="AA1343" s="6"/>
      <c r="AB1343" s="6"/>
    </row>
    <row r="1344" spans="25:28" ht="15.75">
      <c r="Y1344" s="3"/>
      <c r="Z1344" s="3"/>
      <c r="AA1344" s="6"/>
      <c r="AB1344" s="6"/>
    </row>
    <row r="1345" spans="25:28" ht="15.75">
      <c r="Y1345" s="3"/>
      <c r="Z1345" s="3"/>
      <c r="AA1345" s="6"/>
      <c r="AB1345" s="6"/>
    </row>
    <row r="1346" spans="25:28" ht="15.75">
      <c r="Y1346" s="3"/>
      <c r="Z1346" s="3"/>
      <c r="AA1346" s="6"/>
      <c r="AB1346" s="6"/>
    </row>
    <row r="1347" spans="25:28" ht="15.75">
      <c r="Y1347" s="3"/>
      <c r="Z1347" s="3"/>
      <c r="AA1347" s="6"/>
      <c r="AB1347" s="6"/>
    </row>
    <row r="1348" spans="25:28" ht="15.75">
      <c r="Y1348" s="3"/>
      <c r="Z1348" s="3"/>
      <c r="AA1348" s="6"/>
      <c r="AB1348" s="6"/>
    </row>
    <row r="1349" spans="25:28" ht="15.75">
      <c r="Y1349" s="3"/>
      <c r="Z1349" s="3"/>
      <c r="AA1349" s="6"/>
      <c r="AB1349" s="6"/>
    </row>
    <row r="1350" spans="25:28" ht="15.75">
      <c r="Y1350" s="3"/>
      <c r="Z1350" s="3"/>
      <c r="AA1350" s="6"/>
      <c r="AB1350" s="6"/>
    </row>
    <row r="1351" spans="25:28" ht="15.75">
      <c r="Y1351" s="3"/>
      <c r="Z1351" s="3"/>
      <c r="AA1351" s="6"/>
      <c r="AB1351" s="6"/>
    </row>
    <row r="1352" spans="25:28" ht="15.75">
      <c r="Y1352" s="3"/>
      <c r="Z1352" s="3"/>
      <c r="AA1352" s="6"/>
      <c r="AB1352" s="6"/>
    </row>
    <row r="1353" spans="25:28" ht="15.75">
      <c r="Y1353" s="3"/>
      <c r="Z1353" s="3"/>
      <c r="AA1353" s="6"/>
      <c r="AB1353" s="6"/>
    </row>
    <row r="1354" spans="25:28" ht="15.75">
      <c r="Y1354" s="3"/>
      <c r="Z1354" s="3"/>
      <c r="AA1354" s="6"/>
      <c r="AB1354" s="6"/>
    </row>
    <row r="1355" spans="25:28" ht="15.75">
      <c r="Y1355" s="3"/>
      <c r="Z1355" s="3"/>
      <c r="AA1355" s="6"/>
      <c r="AB1355" s="6"/>
    </row>
    <row r="1356" spans="25:28" ht="15.75">
      <c r="Y1356" s="3"/>
      <c r="Z1356" s="3"/>
      <c r="AA1356" s="6"/>
      <c r="AB1356" s="6"/>
    </row>
    <row r="1357" spans="25:28" ht="15.75">
      <c r="Y1357" s="3"/>
      <c r="Z1357" s="3"/>
      <c r="AA1357" s="6"/>
      <c r="AB1357" s="6"/>
    </row>
    <row r="1358" spans="25:28" ht="15.75">
      <c r="Y1358" s="3"/>
      <c r="Z1358" s="3"/>
      <c r="AA1358" s="6"/>
      <c r="AB1358" s="6"/>
    </row>
    <row r="1359" spans="25:28" ht="15.75">
      <c r="Y1359" s="3"/>
      <c r="Z1359" s="3"/>
      <c r="AA1359" s="6"/>
      <c r="AB1359" s="6"/>
    </row>
    <row r="1360" spans="25:28" ht="15.75">
      <c r="Y1360" s="3"/>
      <c r="Z1360" s="3"/>
      <c r="AA1360" s="6"/>
      <c r="AB1360" s="6"/>
    </row>
    <row r="1361" spans="25:28" ht="15.75">
      <c r="Y1361" s="3"/>
      <c r="Z1361" s="3"/>
      <c r="AA1361" s="6"/>
      <c r="AB1361" s="6"/>
    </row>
    <row r="1362" spans="25:28" ht="15.75">
      <c r="Y1362" s="3"/>
      <c r="Z1362" s="3"/>
      <c r="AA1362" s="6"/>
      <c r="AB1362" s="6"/>
    </row>
    <row r="1363" spans="25:28" ht="15.75">
      <c r="Y1363" s="3"/>
      <c r="Z1363" s="3"/>
      <c r="AA1363" s="6"/>
      <c r="AB1363" s="6"/>
    </row>
    <row r="1364" spans="25:28" ht="15.75">
      <c r="Y1364" s="3"/>
      <c r="Z1364" s="3"/>
      <c r="AA1364" s="6"/>
      <c r="AB1364" s="6"/>
    </row>
    <row r="1365" spans="25:28" ht="15.75">
      <c r="Y1365" s="3"/>
      <c r="Z1365" s="3"/>
      <c r="AA1365" s="6"/>
      <c r="AB1365" s="6"/>
    </row>
    <row r="1366" spans="25:28" ht="15.75">
      <c r="Y1366" s="3"/>
      <c r="Z1366" s="3"/>
      <c r="AA1366" s="6"/>
      <c r="AB1366" s="6"/>
    </row>
    <row r="1367" spans="25:28" ht="15.75">
      <c r="Y1367" s="3"/>
      <c r="Z1367" s="3"/>
      <c r="AA1367" s="6"/>
      <c r="AB1367" s="6"/>
    </row>
    <row r="1368" spans="25:28" ht="15.75">
      <c r="Y1368" s="3"/>
      <c r="Z1368" s="3"/>
      <c r="AA1368" s="6"/>
      <c r="AB1368" s="6"/>
    </row>
    <row r="1369" spans="25:28" ht="15.75">
      <c r="Y1369" s="3"/>
      <c r="Z1369" s="3"/>
      <c r="AA1369" s="6"/>
      <c r="AB1369" s="6"/>
    </row>
    <row r="1370" spans="25:28" ht="15.75">
      <c r="Y1370" s="3"/>
      <c r="Z1370" s="3"/>
      <c r="AA1370" s="6"/>
      <c r="AB1370" s="6"/>
    </row>
    <row r="1371" spans="25:28" ht="15.75">
      <c r="Y1371" s="3"/>
      <c r="Z1371" s="3"/>
      <c r="AA1371" s="6"/>
      <c r="AB1371" s="6"/>
    </row>
    <row r="1372" spans="25:28" ht="15.75">
      <c r="Y1372" s="3"/>
      <c r="Z1372" s="3"/>
      <c r="AA1372" s="6"/>
      <c r="AB1372" s="6"/>
    </row>
    <row r="1373" spans="25:28" ht="15.75">
      <c r="Y1373" s="3"/>
      <c r="Z1373" s="3"/>
      <c r="AA1373" s="6"/>
      <c r="AB1373" s="6"/>
    </row>
    <row r="1374" spans="25:28" ht="15.75">
      <c r="Y1374" s="3"/>
      <c r="Z1374" s="3"/>
      <c r="AA1374" s="6"/>
      <c r="AB1374" s="6"/>
    </row>
    <row r="1375" spans="25:28" ht="15.75">
      <c r="Y1375" s="3"/>
      <c r="Z1375" s="3"/>
      <c r="AA1375" s="6"/>
      <c r="AB1375" s="6"/>
    </row>
    <row r="1376" spans="25:28" ht="15.75">
      <c r="Y1376" s="3"/>
      <c r="Z1376" s="3"/>
      <c r="AA1376" s="6"/>
      <c r="AB1376" s="6"/>
    </row>
    <row r="1377" spans="25:28" ht="15.75">
      <c r="Y1377" s="3"/>
      <c r="Z1377" s="3"/>
      <c r="AA1377" s="6"/>
      <c r="AB1377" s="6"/>
    </row>
    <row r="1378" spans="25:28" ht="15.75">
      <c r="Y1378" s="3"/>
      <c r="Z1378" s="3"/>
      <c r="AA1378" s="6"/>
      <c r="AB1378" s="6"/>
    </row>
    <row r="1379" spans="25:28" ht="15.75">
      <c r="Y1379" s="3"/>
      <c r="Z1379" s="3"/>
      <c r="AA1379" s="6"/>
      <c r="AB1379" s="6"/>
    </row>
    <row r="1380" spans="25:28" ht="15.75">
      <c r="Y1380" s="3"/>
      <c r="Z1380" s="3"/>
      <c r="AA1380" s="6"/>
      <c r="AB1380" s="6"/>
    </row>
    <row r="1381" spans="25:28" ht="15.75">
      <c r="Y1381" s="3"/>
      <c r="Z1381" s="3"/>
      <c r="AA1381" s="6"/>
      <c r="AB1381" s="6"/>
    </row>
    <row r="1382" spans="25:28" ht="15.75">
      <c r="Y1382" s="3"/>
      <c r="Z1382" s="3"/>
      <c r="AA1382" s="6"/>
      <c r="AB1382" s="6"/>
    </row>
    <row r="1383" spans="25:28" ht="15.75">
      <c r="Y1383" s="3"/>
      <c r="Z1383" s="3"/>
      <c r="AA1383" s="6"/>
      <c r="AB1383" s="6"/>
    </row>
    <row r="1384" spans="25:28" ht="15.75">
      <c r="Y1384" s="3"/>
      <c r="Z1384" s="3"/>
      <c r="AA1384" s="6"/>
      <c r="AB1384" s="6"/>
    </row>
    <row r="1385" spans="25:28" ht="15.75">
      <c r="Y1385" s="3"/>
      <c r="Z1385" s="3"/>
      <c r="AA1385" s="6"/>
      <c r="AB1385" s="6"/>
    </row>
    <row r="1386" spans="25:28" ht="15.75">
      <c r="Y1386" s="3"/>
      <c r="Z1386" s="3"/>
      <c r="AA1386" s="6"/>
      <c r="AB1386" s="6"/>
    </row>
    <row r="1387" spans="25:28" ht="15.75">
      <c r="Y1387" s="3"/>
      <c r="Z1387" s="3"/>
      <c r="AA1387" s="6"/>
      <c r="AB1387" s="6"/>
    </row>
    <row r="1388" spans="25:28" ht="15.75">
      <c r="Y1388" s="3"/>
      <c r="Z1388" s="3"/>
      <c r="AA1388" s="6"/>
      <c r="AB1388" s="6"/>
    </row>
    <row r="1389" spans="25:28" ht="15.75">
      <c r="Y1389" s="3"/>
      <c r="Z1389" s="3"/>
      <c r="AA1389" s="6"/>
      <c r="AB1389" s="6"/>
    </row>
    <row r="1390" spans="25:28" ht="15.75">
      <c r="Y1390" s="3"/>
      <c r="Z1390" s="3"/>
      <c r="AA1390" s="6"/>
      <c r="AB1390" s="6"/>
    </row>
    <row r="1391" spans="25:28" ht="15.75">
      <c r="Y1391" s="3"/>
      <c r="Z1391" s="3"/>
      <c r="AA1391" s="6"/>
      <c r="AB1391" s="6"/>
    </row>
    <row r="1392" spans="25:28" ht="15.75">
      <c r="Y1392" s="3"/>
      <c r="Z1392" s="3"/>
      <c r="AA1392" s="6"/>
      <c r="AB1392" s="6"/>
    </row>
    <row r="1393" spans="25:28" ht="15.75">
      <c r="Y1393" s="3"/>
      <c r="Z1393" s="3"/>
      <c r="AA1393" s="6"/>
      <c r="AB1393" s="6"/>
    </row>
    <row r="1394" spans="25:28" ht="15.75">
      <c r="Y1394" s="3"/>
      <c r="Z1394" s="3"/>
      <c r="AA1394" s="6"/>
      <c r="AB1394" s="6"/>
    </row>
    <row r="1395" spans="25:28" ht="15.75">
      <c r="Y1395" s="3"/>
      <c r="Z1395" s="3"/>
      <c r="AA1395" s="6"/>
      <c r="AB1395" s="6"/>
    </row>
    <row r="1396" spans="25:28" ht="15.75">
      <c r="Y1396" s="3"/>
      <c r="Z1396" s="3"/>
      <c r="AA1396" s="6"/>
      <c r="AB1396" s="6"/>
    </row>
    <row r="1397" spans="25:28" ht="15.75">
      <c r="Y1397" s="3"/>
      <c r="Z1397" s="3"/>
      <c r="AA1397" s="6"/>
      <c r="AB1397" s="6"/>
    </row>
    <row r="1398" spans="25:28" ht="15.75">
      <c r="Y1398" s="3"/>
      <c r="Z1398" s="3"/>
      <c r="AA1398" s="6"/>
      <c r="AB1398" s="6"/>
    </row>
    <row r="1399" spans="25:28" ht="15.75">
      <c r="Y1399" s="3"/>
      <c r="Z1399" s="3"/>
      <c r="AA1399" s="6"/>
      <c r="AB1399" s="6"/>
    </row>
    <row r="1400" spans="25:28" ht="15.75">
      <c r="Y1400" s="3"/>
      <c r="Z1400" s="3"/>
      <c r="AA1400" s="6"/>
      <c r="AB1400" s="6"/>
    </row>
    <row r="1401" spans="25:28" ht="15.75">
      <c r="Y1401" s="3"/>
      <c r="Z1401" s="3"/>
      <c r="AA1401" s="6"/>
      <c r="AB1401" s="6"/>
    </row>
    <row r="1402" spans="25:28" ht="15.75">
      <c r="Y1402" s="3"/>
      <c r="Z1402" s="3"/>
      <c r="AA1402" s="6"/>
      <c r="AB1402" s="6"/>
    </row>
    <row r="1403" spans="25:28" ht="15.75">
      <c r="Y1403" s="3"/>
      <c r="Z1403" s="3"/>
      <c r="AA1403" s="6"/>
      <c r="AB1403" s="6"/>
    </row>
    <row r="1404" spans="25:28" ht="15.75">
      <c r="Y1404" s="3"/>
      <c r="Z1404" s="3"/>
      <c r="AA1404" s="6"/>
      <c r="AB1404" s="6"/>
    </row>
    <row r="1405" spans="25:28" ht="15.75">
      <c r="Y1405" s="3"/>
      <c r="Z1405" s="3"/>
      <c r="AA1405" s="6"/>
      <c r="AB1405" s="6"/>
    </row>
    <row r="1406" spans="25:28" ht="15.75">
      <c r="Y1406" s="3"/>
      <c r="Z1406" s="3"/>
      <c r="AA1406" s="6"/>
      <c r="AB1406" s="6"/>
    </row>
    <row r="1407" spans="25:28" ht="15.75">
      <c r="Y1407" s="3"/>
      <c r="Z1407" s="3"/>
      <c r="AA1407" s="6"/>
      <c r="AB1407" s="6"/>
    </row>
    <row r="1408" spans="25:28" ht="15.75">
      <c r="Y1408" s="3"/>
      <c r="Z1408" s="3"/>
      <c r="AA1408" s="6"/>
      <c r="AB1408" s="6"/>
    </row>
    <row r="1409" spans="25:28" ht="15.75">
      <c r="Y1409" s="3"/>
      <c r="Z1409" s="3"/>
      <c r="AA1409" s="6"/>
      <c r="AB1409" s="6"/>
    </row>
    <row r="1410" spans="25:28" ht="15.75">
      <c r="Y1410" s="3"/>
      <c r="Z1410" s="3"/>
      <c r="AA1410" s="6"/>
      <c r="AB1410" s="6"/>
    </row>
    <row r="1411" spans="25:28" ht="15.75">
      <c r="Y1411" s="3"/>
      <c r="Z1411" s="3"/>
      <c r="AA1411" s="6"/>
      <c r="AB1411" s="6"/>
    </row>
    <row r="1412" spans="25:28" ht="15.75">
      <c r="Y1412" s="3"/>
      <c r="Z1412" s="3"/>
      <c r="AA1412" s="6"/>
      <c r="AB1412" s="6"/>
    </row>
    <row r="1413" spans="25:28" ht="15.75">
      <c r="Y1413" s="3"/>
      <c r="Z1413" s="3"/>
      <c r="AA1413" s="6"/>
      <c r="AB1413" s="6"/>
    </row>
    <row r="1414" spans="25:28" ht="15.75">
      <c r="Y1414" s="3"/>
      <c r="Z1414" s="3"/>
      <c r="AA1414" s="6"/>
      <c r="AB1414" s="6"/>
    </row>
    <row r="1415" spans="25:28" ht="15.75">
      <c r="Y1415" s="3"/>
      <c r="Z1415" s="3"/>
      <c r="AA1415" s="6"/>
      <c r="AB1415" s="6"/>
    </row>
    <row r="1416" spans="25:28" ht="15.75">
      <c r="Y1416" s="3"/>
      <c r="Z1416" s="3"/>
      <c r="AA1416" s="6"/>
      <c r="AB1416" s="6"/>
    </row>
    <row r="1417" spans="25:28" ht="15.75">
      <c r="Y1417" s="3"/>
      <c r="Z1417" s="3"/>
      <c r="AA1417" s="6"/>
      <c r="AB1417" s="6"/>
    </row>
    <row r="1418" spans="25:28" ht="15.75">
      <c r="Y1418" s="3"/>
      <c r="Z1418" s="3"/>
      <c r="AA1418" s="6"/>
      <c r="AB1418" s="6"/>
    </row>
    <row r="1419" spans="25:28" ht="15.75">
      <c r="Y1419" s="3"/>
      <c r="Z1419" s="3"/>
      <c r="AA1419" s="6"/>
      <c r="AB1419" s="6"/>
    </row>
    <row r="1420" spans="25:28" ht="15.75">
      <c r="Y1420" s="3"/>
      <c r="Z1420" s="3"/>
      <c r="AA1420" s="6"/>
      <c r="AB1420" s="6"/>
    </row>
    <row r="1421" spans="25:28" ht="15.75">
      <c r="Y1421" s="3"/>
      <c r="Z1421" s="3"/>
      <c r="AA1421" s="6"/>
      <c r="AB1421" s="6"/>
    </row>
    <row r="1422" spans="25:28" ht="15.75">
      <c r="Y1422" s="3"/>
      <c r="Z1422" s="3"/>
      <c r="AA1422" s="6"/>
      <c r="AB1422" s="6"/>
    </row>
    <row r="1423" spans="25:28" ht="15.75">
      <c r="Y1423" s="3"/>
      <c r="Z1423" s="3"/>
      <c r="AA1423" s="6"/>
      <c r="AB1423" s="6"/>
    </row>
    <row r="1424" spans="25:28" ht="15.75">
      <c r="Y1424" s="3"/>
      <c r="Z1424" s="3"/>
      <c r="AA1424" s="6"/>
      <c r="AB1424" s="6"/>
    </row>
    <row r="1425" spans="25:28" ht="15.75">
      <c r="Y1425" s="3"/>
      <c r="Z1425" s="3"/>
      <c r="AA1425" s="6"/>
      <c r="AB1425" s="6"/>
    </row>
    <row r="1426" spans="25:28" ht="15.75">
      <c r="Y1426" s="3"/>
      <c r="Z1426" s="3"/>
      <c r="AA1426" s="6"/>
      <c r="AB1426" s="6"/>
    </row>
    <row r="1427" spans="25:28" ht="15.75">
      <c r="Y1427" s="3"/>
      <c r="Z1427" s="3"/>
      <c r="AA1427" s="6"/>
      <c r="AB1427" s="6"/>
    </row>
    <row r="1428" spans="25:28" ht="15.75">
      <c r="Y1428" s="3"/>
      <c r="Z1428" s="3"/>
      <c r="AA1428" s="6"/>
      <c r="AB1428" s="6"/>
    </row>
    <row r="1429" spans="25:28" ht="15.75">
      <c r="Y1429" s="3"/>
      <c r="Z1429" s="3"/>
      <c r="AA1429" s="6"/>
      <c r="AB1429" s="6"/>
    </row>
    <row r="1430" spans="25:28" ht="15.75">
      <c r="Y1430" s="3"/>
      <c r="Z1430" s="3"/>
      <c r="AA1430" s="6"/>
      <c r="AB1430" s="6"/>
    </row>
    <row r="1431" spans="25:28" ht="15.75">
      <c r="Y1431" s="3"/>
      <c r="Z1431" s="3"/>
      <c r="AA1431" s="6"/>
      <c r="AB1431" s="6"/>
    </row>
    <row r="1432" spans="25:28" ht="15.75">
      <c r="Y1432" s="3"/>
      <c r="Z1432" s="3"/>
      <c r="AA1432" s="6"/>
      <c r="AB1432" s="6"/>
    </row>
    <row r="1433" spans="25:28" ht="15.75">
      <c r="Y1433" s="3"/>
      <c r="Z1433" s="3"/>
      <c r="AA1433" s="6"/>
      <c r="AB1433" s="6"/>
    </row>
    <row r="1434" spans="25:28" ht="15.75">
      <c r="Y1434" s="3"/>
      <c r="Z1434" s="3"/>
      <c r="AA1434" s="6"/>
      <c r="AB1434" s="6"/>
    </row>
    <row r="1435" spans="25:28" ht="15.75">
      <c r="Y1435" s="3"/>
      <c r="Z1435" s="3"/>
      <c r="AA1435" s="6"/>
      <c r="AB1435" s="6"/>
    </row>
    <row r="1436" spans="25:28" ht="15.75">
      <c r="Y1436" s="3"/>
      <c r="Z1436" s="3"/>
      <c r="AA1436" s="6"/>
      <c r="AB1436" s="6"/>
    </row>
    <row r="1437" spans="25:28" ht="15.75">
      <c r="Y1437" s="3"/>
      <c r="Z1437" s="3"/>
      <c r="AA1437" s="6"/>
      <c r="AB1437" s="6"/>
    </row>
    <row r="1438" spans="25:28" ht="15.75">
      <c r="Y1438" s="3"/>
      <c r="Z1438" s="3"/>
      <c r="AA1438" s="6"/>
      <c r="AB1438" s="6"/>
    </row>
    <row r="1439" spans="25:28" ht="15.75">
      <c r="Y1439" s="3"/>
      <c r="Z1439" s="3"/>
      <c r="AA1439" s="6"/>
      <c r="AB1439" s="6"/>
    </row>
    <row r="1440" spans="25:28" ht="15.75">
      <c r="Y1440" s="3"/>
      <c r="Z1440" s="3"/>
      <c r="AA1440" s="6"/>
      <c r="AB1440" s="6"/>
    </row>
    <row r="1441" spans="25:28" ht="15.75">
      <c r="Y1441" s="3"/>
      <c r="Z1441" s="3"/>
      <c r="AA1441" s="6"/>
      <c r="AB1441" s="6"/>
    </row>
    <row r="1442" spans="25:28" ht="15.75">
      <c r="Y1442" s="3"/>
      <c r="Z1442" s="3"/>
      <c r="AA1442" s="6"/>
      <c r="AB1442" s="6"/>
    </row>
    <row r="1443" spans="25:28" ht="15.75">
      <c r="Y1443" s="3"/>
      <c r="Z1443" s="3"/>
      <c r="AA1443" s="6"/>
      <c r="AB1443" s="6"/>
    </row>
    <row r="1444" spans="25:28" ht="15.75">
      <c r="Y1444" s="3"/>
      <c r="Z1444" s="3"/>
      <c r="AA1444" s="6"/>
      <c r="AB1444" s="6"/>
    </row>
    <row r="1445" spans="25:28" ht="15.75">
      <c r="Y1445" s="3"/>
      <c r="Z1445" s="3"/>
      <c r="AA1445" s="6"/>
      <c r="AB1445" s="6"/>
    </row>
    <row r="1446" spans="25:28" ht="15.75">
      <c r="Y1446" s="3"/>
      <c r="Z1446" s="3"/>
      <c r="AA1446" s="6"/>
      <c r="AB1446" s="6"/>
    </row>
    <row r="1447" spans="25:28" ht="15.75">
      <c r="Y1447" s="3"/>
      <c r="Z1447" s="3"/>
      <c r="AA1447" s="6"/>
      <c r="AB1447" s="6"/>
    </row>
    <row r="1448" spans="25:28" ht="15.75">
      <c r="Y1448" s="3"/>
      <c r="Z1448" s="3"/>
      <c r="AA1448" s="6"/>
      <c r="AB1448" s="6"/>
    </row>
    <row r="1449" spans="25:28" ht="15.75">
      <c r="Y1449" s="3"/>
      <c r="Z1449" s="3"/>
      <c r="AA1449" s="6"/>
      <c r="AB1449" s="6"/>
    </row>
    <row r="1450" spans="25:28" ht="15.75">
      <c r="Y1450" s="3"/>
      <c r="Z1450" s="3"/>
      <c r="AA1450" s="6"/>
      <c r="AB1450" s="6"/>
    </row>
    <row r="1451" spans="25:28" ht="15.75">
      <c r="Y1451" s="3"/>
      <c r="Z1451" s="3"/>
      <c r="AA1451" s="6"/>
      <c r="AB1451" s="6"/>
    </row>
    <row r="1452" spans="25:28" ht="15.75">
      <c r="Y1452" s="3"/>
      <c r="Z1452" s="3"/>
      <c r="AA1452" s="6"/>
      <c r="AB1452" s="6"/>
    </row>
    <row r="1453" spans="25:28" ht="15.75">
      <c r="Y1453" s="3"/>
      <c r="Z1453" s="3"/>
      <c r="AA1453" s="6"/>
      <c r="AB1453" s="6"/>
    </row>
    <row r="1454" spans="25:28" ht="15.75">
      <c r="Y1454" s="3"/>
      <c r="Z1454" s="3"/>
      <c r="AA1454" s="6"/>
      <c r="AB1454" s="6"/>
    </row>
    <row r="1455" spans="25:28" ht="15.75">
      <c r="Y1455" s="3"/>
      <c r="Z1455" s="3"/>
      <c r="AA1455" s="6"/>
      <c r="AB1455" s="6"/>
    </row>
    <row r="1456" spans="25:28" ht="15.75">
      <c r="Y1456" s="3"/>
      <c r="Z1456" s="3"/>
      <c r="AA1456" s="6"/>
      <c r="AB1456" s="6"/>
    </row>
    <row r="1457" spans="25:28" ht="15.75">
      <c r="Y1457" s="3"/>
      <c r="Z1457" s="3"/>
      <c r="AA1457" s="6"/>
      <c r="AB1457" s="6"/>
    </row>
    <row r="1458" spans="25:28" ht="15.75">
      <c r="Y1458" s="3"/>
      <c r="Z1458" s="3"/>
      <c r="AA1458" s="6"/>
      <c r="AB1458" s="6"/>
    </row>
    <row r="1459" spans="25:28" ht="15.75">
      <c r="Y1459" s="3"/>
      <c r="Z1459" s="3"/>
      <c r="AA1459" s="6"/>
      <c r="AB1459" s="6"/>
    </row>
    <row r="1460" spans="25:28" ht="15.75">
      <c r="Y1460" s="3"/>
      <c r="Z1460" s="3"/>
      <c r="AA1460" s="6"/>
      <c r="AB1460" s="6"/>
    </row>
    <row r="1461" spans="25:28" ht="15.75">
      <c r="Y1461" s="3"/>
      <c r="Z1461" s="3"/>
      <c r="AA1461" s="6"/>
      <c r="AB1461" s="6"/>
    </row>
    <row r="1462" spans="25:28" ht="15.75">
      <c r="Y1462" s="3"/>
      <c r="Z1462" s="3"/>
      <c r="AA1462" s="6"/>
      <c r="AB1462" s="6"/>
    </row>
    <row r="1463" spans="25:28" ht="15.75">
      <c r="Y1463" s="3"/>
      <c r="Z1463" s="3"/>
      <c r="AA1463" s="6"/>
      <c r="AB1463" s="6"/>
    </row>
    <row r="1464" spans="25:28" ht="15.75">
      <c r="Y1464" s="3"/>
      <c r="Z1464" s="3"/>
      <c r="AA1464" s="6"/>
      <c r="AB1464" s="6"/>
    </row>
    <row r="1465" spans="25:28" ht="15.75">
      <c r="Y1465" s="3"/>
      <c r="Z1465" s="3"/>
      <c r="AA1465" s="6"/>
      <c r="AB1465" s="6"/>
    </row>
    <row r="1466" spans="25:28" ht="15.75">
      <c r="Y1466" s="3"/>
      <c r="Z1466" s="3"/>
      <c r="AA1466" s="6"/>
      <c r="AB1466" s="6"/>
    </row>
    <row r="1467" spans="25:28" ht="15.75">
      <c r="Y1467" s="3"/>
      <c r="Z1467" s="3"/>
      <c r="AA1467" s="6"/>
      <c r="AB1467" s="6"/>
    </row>
    <row r="1468" spans="25:28" ht="15.75">
      <c r="Y1468" s="3"/>
      <c r="Z1468" s="3"/>
      <c r="AA1468" s="6"/>
      <c r="AB1468" s="6"/>
    </row>
    <row r="1469" spans="25:28" ht="15.75">
      <c r="Y1469" s="3"/>
      <c r="Z1469" s="3"/>
      <c r="AA1469" s="6"/>
      <c r="AB1469" s="6"/>
    </row>
    <row r="1470" spans="25:28" ht="15.75">
      <c r="Y1470" s="3"/>
      <c r="Z1470" s="3"/>
      <c r="AA1470" s="6"/>
      <c r="AB1470" s="6"/>
    </row>
    <row r="1471" spans="25:28" ht="15.75">
      <c r="Y1471" s="3"/>
      <c r="Z1471" s="3"/>
      <c r="AA1471" s="6"/>
      <c r="AB1471" s="6"/>
    </row>
    <row r="1472" spans="25:28" ht="15.75">
      <c r="Y1472" s="3"/>
      <c r="Z1472" s="3"/>
      <c r="AA1472" s="6"/>
      <c r="AB1472" s="6"/>
    </row>
    <row r="1473" spans="25:28" ht="15.75">
      <c r="Y1473" s="3"/>
      <c r="Z1473" s="3"/>
      <c r="AA1473" s="6"/>
      <c r="AB1473" s="6"/>
    </row>
    <row r="1474" spans="25:28" ht="15.75">
      <c r="Y1474" s="3"/>
      <c r="Z1474" s="3"/>
      <c r="AA1474" s="6"/>
      <c r="AB1474" s="6"/>
    </row>
    <row r="1475" spans="25:28" ht="15.75">
      <c r="Y1475" s="3"/>
      <c r="Z1475" s="3"/>
      <c r="AA1475" s="6"/>
      <c r="AB1475" s="6"/>
    </row>
    <row r="1476" spans="25:28" ht="15.75">
      <c r="Y1476" s="3"/>
      <c r="Z1476" s="3"/>
      <c r="AA1476" s="6"/>
      <c r="AB1476" s="6"/>
    </row>
    <row r="1477" spans="25:28" ht="15.75">
      <c r="Y1477" s="3"/>
      <c r="Z1477" s="3"/>
      <c r="AA1477" s="6"/>
      <c r="AB1477" s="6"/>
    </row>
    <row r="1478" spans="25:28" ht="15.75">
      <c r="Y1478" s="3"/>
      <c r="Z1478" s="3"/>
      <c r="AA1478" s="6"/>
      <c r="AB1478" s="6"/>
    </row>
    <row r="1479" spans="25:28" ht="15.75">
      <c r="Y1479" s="3"/>
      <c r="Z1479" s="3"/>
      <c r="AA1479" s="6"/>
      <c r="AB1479" s="6"/>
    </row>
    <row r="1480" spans="25:28" ht="15.75">
      <c r="Y1480" s="3"/>
      <c r="Z1480" s="3"/>
      <c r="AA1480" s="6"/>
      <c r="AB1480" s="6"/>
    </row>
    <row r="1481" spans="25:28" ht="15.75">
      <c r="Y1481" s="3"/>
      <c r="Z1481" s="3"/>
      <c r="AA1481" s="6"/>
      <c r="AB1481" s="6"/>
    </row>
    <row r="1482" spans="25:28" ht="15.75">
      <c r="Y1482" s="3"/>
      <c r="Z1482" s="3"/>
      <c r="AA1482" s="6"/>
      <c r="AB1482" s="6"/>
    </row>
    <row r="1483" spans="25:28" ht="15.75">
      <c r="Y1483" s="3"/>
      <c r="Z1483" s="3"/>
      <c r="AA1483" s="6"/>
      <c r="AB1483" s="6"/>
    </row>
    <row r="1484" spans="25:28" ht="15.75">
      <c r="Y1484" s="3"/>
      <c r="Z1484" s="3"/>
      <c r="AA1484" s="6"/>
      <c r="AB1484" s="6"/>
    </row>
    <row r="1485" spans="25:28" ht="15.75">
      <c r="Y1485" s="3"/>
      <c r="Z1485" s="3"/>
      <c r="AA1485" s="6"/>
      <c r="AB1485" s="6"/>
    </row>
    <row r="1486" spans="25:28" ht="15.75">
      <c r="Y1486" s="3"/>
      <c r="Z1486" s="3"/>
      <c r="AA1486" s="6"/>
      <c r="AB1486" s="6"/>
    </row>
    <row r="1487" spans="25:28" ht="15.75">
      <c r="Y1487" s="3"/>
      <c r="Z1487" s="3"/>
      <c r="AA1487" s="6"/>
      <c r="AB1487" s="6"/>
    </row>
    <row r="1488" spans="25:28" ht="15.75">
      <c r="Y1488" s="3"/>
      <c r="Z1488" s="3"/>
      <c r="AA1488" s="6"/>
      <c r="AB1488" s="6"/>
    </row>
    <row r="1489" spans="25:28" ht="15.75">
      <c r="Y1489" s="3"/>
      <c r="Z1489" s="3"/>
      <c r="AA1489" s="6"/>
      <c r="AB1489" s="6"/>
    </row>
    <row r="1490" spans="25:28" ht="15.75">
      <c r="Y1490" s="3"/>
      <c r="Z1490" s="3"/>
      <c r="AA1490" s="6"/>
      <c r="AB1490" s="6"/>
    </row>
    <row r="1491" spans="25:28" ht="15.75">
      <c r="Y1491" s="3"/>
      <c r="Z1491" s="3"/>
      <c r="AA1491" s="6"/>
      <c r="AB1491" s="6"/>
    </row>
    <row r="1492" spans="25:28" ht="15.75">
      <c r="Y1492" s="3"/>
      <c r="Z1492" s="3"/>
      <c r="AA1492" s="6"/>
      <c r="AB1492" s="6"/>
    </row>
    <row r="1493" spans="25:28" ht="15.75">
      <c r="Y1493" s="3"/>
      <c r="Z1493" s="3"/>
      <c r="AA1493" s="6"/>
      <c r="AB1493" s="6"/>
    </row>
    <row r="1494" spans="25:28" ht="15.75">
      <c r="Y1494" s="3"/>
      <c r="Z1494" s="3"/>
      <c r="AA1494" s="6"/>
      <c r="AB1494" s="6"/>
    </row>
    <row r="1495" spans="25:28" ht="15.75">
      <c r="Y1495" s="3"/>
      <c r="Z1495" s="3"/>
      <c r="AA1495" s="6"/>
      <c r="AB1495" s="6"/>
    </row>
    <row r="1496" spans="25:28" ht="15.75">
      <c r="Y1496" s="3"/>
      <c r="Z1496" s="3"/>
      <c r="AA1496" s="6"/>
      <c r="AB1496" s="6"/>
    </row>
    <row r="1497" spans="25:28" ht="15.75">
      <c r="Y1497" s="3"/>
      <c r="Z1497" s="3"/>
      <c r="AA1497" s="6"/>
      <c r="AB1497" s="6"/>
    </row>
    <row r="1498" spans="25:28" ht="15.75">
      <c r="Y1498" s="3"/>
      <c r="Z1498" s="3"/>
      <c r="AA1498" s="6"/>
      <c r="AB1498" s="6"/>
    </row>
    <row r="1499" spans="25:28" ht="15.75">
      <c r="Y1499" s="3"/>
      <c r="Z1499" s="3"/>
      <c r="AA1499" s="6"/>
      <c r="AB1499" s="6"/>
    </row>
    <row r="1500" spans="25:28" ht="15.75">
      <c r="Y1500" s="3"/>
      <c r="Z1500" s="3"/>
      <c r="AA1500" s="6"/>
      <c r="AB1500" s="6"/>
    </row>
    <row r="1501" spans="25:28" ht="15.75">
      <c r="Y1501" s="3"/>
      <c r="Z1501" s="3"/>
      <c r="AA1501" s="6"/>
      <c r="AB1501" s="6"/>
    </row>
    <row r="1502" spans="25:28" ht="15.75">
      <c r="Y1502" s="3"/>
      <c r="Z1502" s="3"/>
      <c r="AA1502" s="6"/>
      <c r="AB1502" s="6"/>
    </row>
    <row r="1503" spans="25:28" ht="15.75">
      <c r="Y1503" s="3"/>
      <c r="Z1503" s="3"/>
      <c r="AA1503" s="6"/>
      <c r="AB1503" s="6"/>
    </row>
    <row r="1504" spans="25:28" ht="15.75">
      <c r="Y1504" s="3"/>
      <c r="Z1504" s="3"/>
      <c r="AA1504" s="6"/>
      <c r="AB1504" s="6"/>
    </row>
    <row r="1505" spans="25:28" ht="15.75">
      <c r="Y1505" s="3"/>
      <c r="Z1505" s="3"/>
      <c r="AA1505" s="6"/>
      <c r="AB1505" s="6"/>
    </row>
    <row r="1506" spans="25:28" ht="15.75">
      <c r="Y1506" s="3"/>
      <c r="Z1506" s="3"/>
      <c r="AA1506" s="6"/>
      <c r="AB1506" s="6"/>
    </row>
    <row r="1507" spans="25:28" ht="15.75">
      <c r="Y1507" s="3"/>
      <c r="Z1507" s="3"/>
      <c r="AA1507" s="6"/>
      <c r="AB1507" s="6"/>
    </row>
    <row r="1508" spans="25:28" ht="15.75">
      <c r="Y1508" s="3"/>
      <c r="Z1508" s="3"/>
      <c r="AA1508" s="6"/>
      <c r="AB1508" s="6"/>
    </row>
    <row r="1509" spans="25:28" ht="15.75">
      <c r="Y1509" s="3"/>
      <c r="Z1509" s="3"/>
      <c r="AA1509" s="6"/>
      <c r="AB1509" s="6"/>
    </row>
    <row r="1510" spans="25:28" ht="15.75">
      <c r="Y1510" s="3"/>
      <c r="Z1510" s="3"/>
      <c r="AA1510" s="6"/>
      <c r="AB1510" s="6"/>
    </row>
    <row r="1511" spans="25:28" ht="15.75">
      <c r="Y1511" s="3"/>
      <c r="Z1511" s="3"/>
      <c r="AA1511" s="6"/>
      <c r="AB1511" s="6"/>
    </row>
    <row r="1512" spans="25:28" ht="15.75">
      <c r="Y1512" s="3"/>
      <c r="Z1512" s="3"/>
      <c r="AA1512" s="6"/>
      <c r="AB1512" s="6"/>
    </row>
    <row r="1513" spans="25:28" ht="15.75">
      <c r="Y1513" s="3"/>
      <c r="Z1513" s="3"/>
      <c r="AA1513" s="6"/>
      <c r="AB1513" s="6"/>
    </row>
    <row r="1514" spans="25:28" ht="15.75">
      <c r="Y1514" s="3"/>
      <c r="Z1514" s="3"/>
      <c r="AA1514" s="6"/>
      <c r="AB1514" s="6"/>
    </row>
    <row r="1515" spans="25:28" ht="15.75">
      <c r="Y1515" s="3"/>
      <c r="Z1515" s="3"/>
      <c r="AA1515" s="6"/>
      <c r="AB1515" s="6"/>
    </row>
    <row r="1516" spans="25:28" ht="15.75">
      <c r="Y1516" s="3"/>
      <c r="Z1516" s="3"/>
      <c r="AA1516" s="6"/>
      <c r="AB1516" s="6"/>
    </row>
    <row r="1517" spans="25:28" ht="15.75">
      <c r="Y1517" s="3"/>
      <c r="Z1517" s="3"/>
      <c r="AA1517" s="6"/>
      <c r="AB1517" s="6"/>
    </row>
    <row r="1518" spans="25:28" ht="15.75">
      <c r="Y1518" s="3"/>
      <c r="Z1518" s="3"/>
      <c r="AA1518" s="6"/>
      <c r="AB1518" s="6"/>
    </row>
    <row r="1519" spans="25:28" ht="15.75">
      <c r="Y1519" s="3"/>
      <c r="Z1519" s="3"/>
      <c r="AA1519" s="6"/>
      <c r="AB1519" s="6"/>
    </row>
    <row r="1520" spans="25:28" ht="15.75">
      <c r="Y1520" s="3"/>
      <c r="Z1520" s="3"/>
      <c r="AA1520" s="6"/>
      <c r="AB1520" s="6"/>
    </row>
    <row r="1521" spans="25:28" ht="15.75">
      <c r="Y1521" s="3"/>
      <c r="Z1521" s="3"/>
      <c r="AA1521" s="6"/>
      <c r="AB1521" s="6"/>
    </row>
    <row r="1522" spans="25:28" ht="15.75">
      <c r="Y1522" s="3"/>
      <c r="Z1522" s="3"/>
      <c r="AA1522" s="6"/>
      <c r="AB1522" s="6"/>
    </row>
    <row r="1523" spans="25:28" ht="15.75">
      <c r="Y1523" s="3"/>
      <c r="Z1523" s="3"/>
      <c r="AA1523" s="6"/>
      <c r="AB1523" s="6"/>
    </row>
    <row r="1524" spans="25:28" ht="15.75">
      <c r="Y1524" s="3"/>
      <c r="Z1524" s="3"/>
      <c r="AA1524" s="6"/>
      <c r="AB1524" s="6"/>
    </row>
    <row r="1525" spans="25:28" ht="15.75">
      <c r="Y1525" s="3"/>
      <c r="Z1525" s="3"/>
      <c r="AA1525" s="6"/>
      <c r="AB1525" s="6"/>
    </row>
    <row r="1526" spans="25:28" ht="15.75">
      <c r="Y1526" s="3"/>
      <c r="Z1526" s="3"/>
      <c r="AA1526" s="6"/>
      <c r="AB1526" s="6"/>
    </row>
    <row r="1527" spans="25:28" ht="15.75">
      <c r="Y1527" s="3"/>
      <c r="Z1527" s="3"/>
      <c r="AA1527" s="6"/>
      <c r="AB1527" s="6"/>
    </row>
    <row r="1528" spans="25:28" ht="15.75">
      <c r="Y1528" s="3"/>
      <c r="Z1528" s="3"/>
      <c r="AA1528" s="6"/>
      <c r="AB1528" s="6"/>
    </row>
    <row r="1529" spans="25:28" ht="15.75">
      <c r="Y1529" s="3"/>
      <c r="Z1529" s="3"/>
      <c r="AA1529" s="6"/>
      <c r="AB1529" s="6"/>
    </row>
    <row r="1530" spans="25:28" ht="15.75">
      <c r="Y1530" s="3"/>
      <c r="Z1530" s="3"/>
      <c r="AA1530" s="6"/>
      <c r="AB1530" s="6"/>
    </row>
    <row r="1531" spans="25:28" ht="15.75">
      <c r="Y1531" s="3"/>
      <c r="Z1531" s="3"/>
      <c r="AA1531" s="6"/>
      <c r="AB1531" s="6"/>
    </row>
    <row r="1532" spans="25:28" ht="15.75">
      <c r="Y1532" s="3"/>
      <c r="Z1532" s="3"/>
      <c r="AA1532" s="6"/>
      <c r="AB1532" s="6"/>
    </row>
    <row r="1533" spans="25:28" ht="15.75">
      <c r="Y1533" s="3"/>
      <c r="Z1533" s="3"/>
      <c r="AA1533" s="6"/>
      <c r="AB1533" s="6"/>
    </row>
    <row r="1534" spans="25:28" ht="15.75">
      <c r="Y1534" s="3"/>
      <c r="Z1534" s="3"/>
      <c r="AA1534" s="6"/>
      <c r="AB1534" s="6"/>
    </row>
    <row r="1535" spans="25:28" ht="15.75">
      <c r="Y1535" s="3"/>
      <c r="Z1535" s="3"/>
      <c r="AA1535" s="6"/>
      <c r="AB1535" s="6"/>
    </row>
    <row r="1536" spans="25:28" ht="15.75">
      <c r="Y1536" s="3"/>
      <c r="Z1536" s="3"/>
      <c r="AA1536" s="6"/>
      <c r="AB1536" s="6"/>
    </row>
    <row r="1537" spans="25:28" ht="15.75">
      <c r="Y1537" s="3"/>
      <c r="Z1537" s="3"/>
      <c r="AA1537" s="6"/>
      <c r="AB1537" s="6"/>
    </row>
    <row r="1538" spans="25:28" ht="15.75">
      <c r="Y1538" s="3"/>
      <c r="Z1538" s="3"/>
      <c r="AA1538" s="6"/>
      <c r="AB1538" s="6"/>
    </row>
    <row r="1539" spans="25:28" ht="15.75">
      <c r="Y1539" s="3"/>
      <c r="Z1539" s="3"/>
      <c r="AA1539" s="6"/>
      <c r="AB1539" s="6"/>
    </row>
    <row r="1540" spans="25:28" ht="15.75">
      <c r="Y1540" s="3"/>
      <c r="Z1540" s="3"/>
      <c r="AA1540" s="6"/>
      <c r="AB1540" s="6"/>
    </row>
    <row r="1541" spans="25:28" ht="15.75">
      <c r="Y1541" s="3"/>
      <c r="Z1541" s="3"/>
      <c r="AA1541" s="6"/>
      <c r="AB1541" s="6"/>
    </row>
    <row r="1542" spans="25:28" ht="15.75">
      <c r="Y1542" s="3"/>
      <c r="Z1542" s="3"/>
      <c r="AA1542" s="6"/>
      <c r="AB1542" s="6"/>
    </row>
    <row r="1543" spans="25:28" ht="15.75">
      <c r="Y1543" s="3"/>
      <c r="Z1543" s="3"/>
      <c r="AA1543" s="6"/>
      <c r="AB1543" s="6"/>
    </row>
    <row r="1544" spans="25:28" ht="15.75">
      <c r="Y1544" s="3"/>
      <c r="Z1544" s="3"/>
      <c r="AA1544" s="6"/>
      <c r="AB1544" s="6"/>
    </row>
    <row r="1545" spans="25:28" ht="15.75">
      <c r="Y1545" s="3"/>
      <c r="Z1545" s="3"/>
      <c r="AA1545" s="6"/>
      <c r="AB1545" s="6"/>
    </row>
    <row r="1546" spans="25:28" ht="15.75">
      <c r="Y1546" s="3"/>
      <c r="Z1546" s="3"/>
      <c r="AA1546" s="6"/>
      <c r="AB1546" s="6"/>
    </row>
    <row r="1547" spans="25:28" ht="15.75">
      <c r="Y1547" s="3"/>
      <c r="Z1547" s="3"/>
      <c r="AA1547" s="6"/>
      <c r="AB1547" s="6"/>
    </row>
    <row r="1548" spans="25:28" ht="15.75">
      <c r="Y1548" s="3"/>
      <c r="Z1548" s="3"/>
      <c r="AA1548" s="6"/>
      <c r="AB1548" s="6"/>
    </row>
    <row r="1549" spans="25:28" ht="15.75">
      <c r="Y1549" s="3"/>
      <c r="Z1549" s="3"/>
      <c r="AA1549" s="6"/>
      <c r="AB1549" s="6"/>
    </row>
    <row r="1550" spans="25:28" ht="15.75">
      <c r="Y1550" s="3"/>
      <c r="Z1550" s="3"/>
      <c r="AA1550" s="6"/>
      <c r="AB1550" s="6"/>
    </row>
    <row r="1551" spans="25:28" ht="15.75">
      <c r="Y1551" s="3"/>
      <c r="Z1551" s="3"/>
      <c r="AA1551" s="6"/>
      <c r="AB1551" s="6"/>
    </row>
    <row r="1552" spans="25:28" ht="15.75">
      <c r="Y1552" s="3"/>
      <c r="Z1552" s="3"/>
      <c r="AA1552" s="6"/>
      <c r="AB1552" s="6"/>
    </row>
    <row r="1553" spans="25:28" ht="15.75">
      <c r="Y1553" s="3"/>
      <c r="Z1553" s="3"/>
      <c r="AA1553" s="6"/>
      <c r="AB1553" s="6"/>
    </row>
    <row r="1554" spans="25:28" ht="15.75">
      <c r="Y1554" s="3"/>
      <c r="Z1554" s="3"/>
      <c r="AA1554" s="6"/>
      <c r="AB1554" s="6"/>
    </row>
    <row r="1555" spans="25:28" ht="15.75">
      <c r="Y1555" s="3"/>
      <c r="Z1555" s="3"/>
      <c r="AA1555" s="6"/>
      <c r="AB1555" s="6"/>
    </row>
    <row r="1556" spans="25:28" ht="15.75">
      <c r="Y1556" s="3"/>
      <c r="Z1556" s="3"/>
      <c r="AA1556" s="6"/>
      <c r="AB1556" s="6"/>
    </row>
    <row r="1557" spans="25:28" ht="15.75">
      <c r="Y1557" s="3"/>
      <c r="Z1557" s="3"/>
      <c r="AA1557" s="6"/>
      <c r="AB1557" s="6"/>
    </row>
    <row r="1558" spans="25:28" ht="15.75">
      <c r="Y1558" s="3"/>
      <c r="Z1558" s="3"/>
      <c r="AA1558" s="6"/>
      <c r="AB1558" s="6"/>
    </row>
    <row r="1559" spans="25:28" ht="15.75">
      <c r="Y1559" s="3"/>
      <c r="Z1559" s="3"/>
      <c r="AA1559" s="6"/>
      <c r="AB1559" s="6"/>
    </row>
    <row r="1560" spans="25:28" ht="15.75">
      <c r="Y1560" s="3"/>
      <c r="Z1560" s="3"/>
      <c r="AA1560" s="6"/>
      <c r="AB1560" s="6"/>
    </row>
    <row r="1561" spans="25:28" ht="15.75">
      <c r="Y1561" s="3"/>
      <c r="Z1561" s="3"/>
      <c r="AA1561" s="6"/>
      <c r="AB1561" s="6"/>
    </row>
    <row r="1562" spans="25:28" ht="15.75">
      <c r="Y1562" s="3"/>
      <c r="Z1562" s="3"/>
      <c r="AA1562" s="6"/>
      <c r="AB1562" s="6"/>
    </row>
    <row r="1563" spans="25:28" ht="15.75">
      <c r="Y1563" s="3"/>
      <c r="Z1563" s="3"/>
      <c r="AA1563" s="6"/>
      <c r="AB1563" s="6"/>
    </row>
    <row r="1564" spans="25:28" ht="15.75">
      <c r="Y1564" s="3"/>
      <c r="Z1564" s="3"/>
      <c r="AA1564" s="6"/>
      <c r="AB1564" s="6"/>
    </row>
    <row r="1565" spans="25:28" ht="15.75">
      <c r="Y1565" s="3"/>
      <c r="Z1565" s="3"/>
      <c r="AA1565" s="6"/>
      <c r="AB1565" s="6"/>
    </row>
    <row r="1566" spans="25:28" ht="15.75">
      <c r="Y1566" s="3"/>
      <c r="Z1566" s="3"/>
      <c r="AA1566" s="6"/>
      <c r="AB1566" s="6"/>
    </row>
    <row r="1567" spans="25:28" ht="15.75">
      <c r="Y1567" s="3"/>
      <c r="Z1567" s="3"/>
      <c r="AA1567" s="6"/>
      <c r="AB1567" s="6"/>
    </row>
    <row r="1568" spans="25:28" ht="15.75">
      <c r="Y1568" s="3"/>
      <c r="Z1568" s="3"/>
      <c r="AA1568" s="6"/>
      <c r="AB1568" s="6"/>
    </row>
    <row r="1569" spans="25:28" ht="15.75">
      <c r="Y1569" s="3"/>
      <c r="Z1569" s="3"/>
      <c r="AA1569" s="6"/>
      <c r="AB1569" s="6"/>
    </row>
    <row r="1570" spans="25:28" ht="15.75">
      <c r="Y1570" s="3"/>
      <c r="Z1570" s="3"/>
      <c r="AA1570" s="6"/>
      <c r="AB1570" s="6"/>
    </row>
    <row r="1571" spans="25:28" ht="15.75">
      <c r="Y1571" s="3"/>
      <c r="Z1571" s="3"/>
      <c r="AA1571" s="6"/>
      <c r="AB1571" s="6"/>
    </row>
    <row r="1572" spans="25:28" ht="15.75">
      <c r="Y1572" s="3"/>
      <c r="Z1572" s="3"/>
      <c r="AA1572" s="6"/>
      <c r="AB1572" s="6"/>
    </row>
    <row r="1573" spans="25:28" ht="15.75">
      <c r="Y1573" s="3"/>
      <c r="Z1573" s="3"/>
      <c r="AA1573" s="6"/>
      <c r="AB1573" s="6"/>
    </row>
    <row r="1574" spans="25:28" ht="15.75">
      <c r="Y1574" s="3"/>
      <c r="Z1574" s="3"/>
      <c r="AA1574" s="6"/>
      <c r="AB1574" s="6"/>
    </row>
    <row r="1575" spans="25:28" ht="15.75">
      <c r="Y1575" s="3"/>
      <c r="Z1575" s="3"/>
      <c r="AA1575" s="6"/>
      <c r="AB1575" s="6"/>
    </row>
    <row r="1576" spans="25:28" ht="15.75">
      <c r="Y1576" s="3"/>
      <c r="Z1576" s="3"/>
      <c r="AA1576" s="6"/>
      <c r="AB1576" s="6"/>
    </row>
    <row r="1577" spans="25:28" ht="15.75">
      <c r="Y1577" s="3"/>
      <c r="Z1577" s="3"/>
      <c r="AA1577" s="6"/>
      <c r="AB1577" s="6"/>
    </row>
    <row r="1578" spans="25:28" ht="15.75">
      <c r="Y1578" s="3"/>
      <c r="Z1578" s="3"/>
      <c r="AA1578" s="6"/>
      <c r="AB1578" s="6"/>
    </row>
    <row r="1579" spans="25:28" ht="15.75">
      <c r="Y1579" s="3"/>
      <c r="Z1579" s="3"/>
      <c r="AA1579" s="6"/>
      <c r="AB1579" s="6"/>
    </row>
    <row r="1580" spans="25:28" ht="15.75">
      <c r="Y1580" s="3"/>
      <c r="Z1580" s="3"/>
      <c r="AA1580" s="6"/>
      <c r="AB1580" s="6"/>
    </row>
    <row r="1581" spans="25:28" ht="15.75">
      <c r="Y1581" s="3"/>
      <c r="Z1581" s="3"/>
      <c r="AA1581" s="6"/>
      <c r="AB1581" s="6"/>
    </row>
    <row r="1582" spans="25:28" ht="15.75">
      <c r="Y1582" s="3"/>
      <c r="Z1582" s="3"/>
      <c r="AA1582" s="6"/>
      <c r="AB1582" s="6"/>
    </row>
    <row r="1583" spans="25:28" ht="15.75">
      <c r="Y1583" s="3"/>
      <c r="Z1583" s="3"/>
      <c r="AA1583" s="6"/>
      <c r="AB1583" s="6"/>
    </row>
    <row r="1584" spans="25:28" ht="15.75">
      <c r="Y1584" s="3"/>
      <c r="Z1584" s="3"/>
      <c r="AA1584" s="6"/>
      <c r="AB1584" s="6"/>
    </row>
    <row r="1585" spans="25:28" ht="15.75">
      <c r="Y1585" s="3"/>
      <c r="Z1585" s="3"/>
      <c r="AA1585" s="6"/>
      <c r="AB1585" s="6"/>
    </row>
    <row r="1586" spans="25:28" ht="15.75">
      <c r="Y1586" s="3"/>
      <c r="Z1586" s="3"/>
      <c r="AA1586" s="6"/>
      <c r="AB1586" s="6"/>
    </row>
    <row r="1587" spans="25:28" ht="15.75">
      <c r="Y1587" s="3"/>
      <c r="Z1587" s="3"/>
      <c r="AA1587" s="6"/>
      <c r="AB1587" s="6"/>
    </row>
    <row r="1588" spans="25:28" ht="15.75">
      <c r="Y1588" s="3"/>
      <c r="Z1588" s="3"/>
      <c r="AA1588" s="6"/>
      <c r="AB1588" s="6"/>
    </row>
    <row r="1589" spans="25:28" ht="15.75">
      <c r="Y1589" s="3"/>
      <c r="Z1589" s="3"/>
      <c r="AA1589" s="6"/>
      <c r="AB1589" s="6"/>
    </row>
    <row r="1590" spans="25:28" ht="15.75">
      <c r="Y1590" s="3"/>
      <c r="Z1590" s="3"/>
      <c r="AA1590" s="6"/>
      <c r="AB1590" s="6"/>
    </row>
    <row r="1591" spans="25:28" ht="15.75">
      <c r="Y1591" s="3"/>
      <c r="Z1591" s="3"/>
      <c r="AA1591" s="6"/>
      <c r="AB1591" s="6"/>
    </row>
    <row r="1592" spans="25:28" ht="15.75">
      <c r="Y1592" s="3"/>
      <c r="Z1592" s="3"/>
      <c r="AA1592" s="6"/>
      <c r="AB1592" s="6"/>
    </row>
    <row r="1593" spans="25:28" ht="15.75">
      <c r="Y1593" s="3"/>
      <c r="Z1593" s="3"/>
      <c r="AA1593" s="6"/>
      <c r="AB1593" s="6"/>
    </row>
    <row r="1594" spans="25:28" ht="15.75">
      <c r="Y1594" s="3"/>
      <c r="Z1594" s="3"/>
      <c r="AA1594" s="6"/>
      <c r="AB1594" s="6"/>
    </row>
    <row r="1595" spans="25:28" ht="15.75">
      <c r="Y1595" s="3"/>
      <c r="Z1595" s="3"/>
      <c r="AA1595" s="6"/>
      <c r="AB1595" s="6"/>
    </row>
    <row r="1596" spans="25:28" ht="15.75">
      <c r="Y1596" s="3"/>
      <c r="Z1596" s="3"/>
      <c r="AA1596" s="6"/>
      <c r="AB1596" s="6"/>
    </row>
    <row r="1597" spans="25:28" ht="15.75">
      <c r="Y1597" s="3"/>
      <c r="Z1597" s="3"/>
      <c r="AA1597" s="6"/>
      <c r="AB1597" s="6"/>
    </row>
    <row r="1598" spans="25:28" ht="15.75">
      <c r="Y1598" s="3"/>
      <c r="Z1598" s="3"/>
      <c r="AA1598" s="6"/>
      <c r="AB1598" s="6"/>
    </row>
    <row r="1599" spans="25:28" ht="15.75">
      <c r="Y1599" s="3"/>
      <c r="Z1599" s="3"/>
      <c r="AA1599" s="6"/>
      <c r="AB1599" s="6"/>
    </row>
    <row r="1600" spans="25:28" ht="15.75">
      <c r="Y1600" s="3"/>
      <c r="Z1600" s="3"/>
      <c r="AA1600" s="6"/>
      <c r="AB1600" s="6"/>
    </row>
    <row r="1601" spans="25:28" ht="15.75">
      <c r="Y1601" s="3"/>
      <c r="Z1601" s="3"/>
      <c r="AA1601" s="6"/>
      <c r="AB1601" s="6"/>
    </row>
    <row r="1602" spans="25:28" ht="15.75">
      <c r="Y1602" s="3"/>
      <c r="Z1602" s="3"/>
      <c r="AA1602" s="6"/>
      <c r="AB1602" s="6"/>
    </row>
    <row r="1603" spans="25:28" ht="15.75">
      <c r="Y1603" s="3"/>
      <c r="Z1603" s="3"/>
      <c r="AA1603" s="6"/>
      <c r="AB1603" s="6"/>
    </row>
    <row r="1604" spans="25:28" ht="15.75">
      <c r="Y1604" s="3"/>
      <c r="Z1604" s="3"/>
      <c r="AA1604" s="6"/>
      <c r="AB1604" s="6"/>
    </row>
    <row r="1605" spans="25:28" ht="15.75">
      <c r="Y1605" s="3"/>
      <c r="Z1605" s="3"/>
      <c r="AA1605" s="6"/>
      <c r="AB1605" s="6"/>
    </row>
    <row r="1606" spans="25:28" ht="15.75">
      <c r="Y1606" s="3"/>
      <c r="Z1606" s="3"/>
      <c r="AA1606" s="6"/>
      <c r="AB1606" s="6"/>
    </row>
    <row r="1607" spans="25:28" ht="15.75">
      <c r="Y1607" s="3"/>
      <c r="Z1607" s="3"/>
      <c r="AA1607" s="6"/>
      <c r="AB1607" s="6"/>
    </row>
    <row r="1608" spans="25:28" ht="15.75">
      <c r="Y1608" s="3"/>
      <c r="Z1608" s="3"/>
      <c r="AA1608" s="6"/>
      <c r="AB1608" s="6"/>
    </row>
    <row r="1609" spans="25:28" ht="15.75">
      <c r="Y1609" s="3"/>
      <c r="Z1609" s="3"/>
      <c r="AA1609" s="6"/>
      <c r="AB1609" s="6"/>
    </row>
    <row r="1610" spans="25:28" ht="15.75">
      <c r="Y1610" s="3"/>
      <c r="Z1610" s="3"/>
      <c r="AA1610" s="6"/>
      <c r="AB1610" s="6"/>
    </row>
    <row r="1611" spans="25:28" ht="15.75">
      <c r="Y1611" s="3"/>
      <c r="Z1611" s="3"/>
      <c r="AA1611" s="6"/>
      <c r="AB1611" s="6"/>
    </row>
    <row r="1612" spans="25:28" ht="15.75">
      <c r="Y1612" s="3"/>
      <c r="Z1612" s="3"/>
      <c r="AA1612" s="6"/>
      <c r="AB1612" s="6"/>
    </row>
    <row r="1613" spans="25:28" ht="15.75">
      <c r="Y1613" s="3"/>
      <c r="Z1613" s="3"/>
      <c r="AA1613" s="6"/>
      <c r="AB1613" s="6"/>
    </row>
    <row r="1614" spans="25:28" ht="15.75">
      <c r="Y1614" s="3"/>
      <c r="Z1614" s="3"/>
      <c r="AA1614" s="6"/>
      <c r="AB1614" s="6"/>
    </row>
    <row r="1615" spans="25:28" ht="15.75">
      <c r="Y1615" s="3"/>
      <c r="Z1615" s="3"/>
      <c r="AA1615" s="6"/>
      <c r="AB1615" s="6"/>
    </row>
    <row r="1616" spans="25:28" ht="15.75">
      <c r="Y1616" s="3"/>
      <c r="Z1616" s="3"/>
      <c r="AA1616" s="6"/>
      <c r="AB1616" s="6"/>
    </row>
    <row r="1617" spans="25:28" ht="15.75">
      <c r="Y1617" s="3"/>
      <c r="Z1617" s="3"/>
      <c r="AA1617" s="6"/>
      <c r="AB1617" s="6"/>
    </row>
    <row r="1618" spans="25:28" ht="15.75">
      <c r="Y1618" s="3"/>
      <c r="Z1618" s="3"/>
      <c r="AA1618" s="6"/>
      <c r="AB1618" s="6"/>
    </row>
    <row r="1619" spans="25:28" ht="15.75">
      <c r="Y1619" s="3"/>
      <c r="Z1619" s="3"/>
      <c r="AA1619" s="6"/>
      <c r="AB1619" s="6"/>
    </row>
    <row r="1620" spans="25:28" ht="15.75">
      <c r="Y1620" s="3"/>
      <c r="Z1620" s="3"/>
      <c r="AA1620" s="6"/>
      <c r="AB1620" s="6"/>
    </row>
    <row r="1621" spans="25:28" ht="15.75">
      <c r="Y1621" s="3"/>
      <c r="Z1621" s="3"/>
      <c r="AA1621" s="6"/>
      <c r="AB1621" s="6"/>
    </row>
    <row r="1622" spans="25:28" ht="15.75">
      <c r="Y1622" s="3"/>
      <c r="Z1622" s="3"/>
      <c r="AA1622" s="6"/>
      <c r="AB1622" s="6"/>
    </row>
    <row r="1623" spans="25:28" ht="15.75">
      <c r="Y1623" s="3"/>
      <c r="Z1623" s="3"/>
      <c r="AA1623" s="6"/>
      <c r="AB1623" s="6"/>
    </row>
    <row r="1624" spans="25:28" ht="15.75">
      <c r="Y1624" s="3"/>
      <c r="Z1624" s="3"/>
      <c r="AA1624" s="6"/>
      <c r="AB1624" s="6"/>
    </row>
    <row r="1625" spans="25:28" ht="15.75">
      <c r="Y1625" s="3"/>
      <c r="Z1625" s="3"/>
      <c r="AA1625" s="6"/>
      <c r="AB1625" s="6"/>
    </row>
    <row r="1626" spans="25:28" ht="15.75">
      <c r="Y1626" s="3"/>
      <c r="Z1626" s="3"/>
      <c r="AA1626" s="6"/>
      <c r="AB1626" s="6"/>
    </row>
    <row r="1627" spans="25:28" ht="15.75">
      <c r="Y1627" s="3"/>
      <c r="Z1627" s="3"/>
      <c r="AA1627" s="6"/>
      <c r="AB1627" s="6"/>
    </row>
    <row r="1628" spans="25:28" ht="15.75">
      <c r="Y1628" s="3"/>
      <c r="Z1628" s="3"/>
      <c r="AA1628" s="6"/>
      <c r="AB1628" s="6"/>
    </row>
    <row r="1629" spans="25:28" ht="15.75">
      <c r="Y1629" s="3"/>
      <c r="Z1629" s="3"/>
      <c r="AA1629" s="6"/>
      <c r="AB1629" s="6"/>
    </row>
    <row r="1630" spans="25:28" ht="15.75">
      <c r="Y1630" s="3"/>
      <c r="Z1630" s="3"/>
      <c r="AA1630" s="6"/>
      <c r="AB1630" s="6"/>
    </row>
    <row r="1631" spans="25:28" ht="15.75">
      <c r="Y1631" s="3"/>
      <c r="Z1631" s="3"/>
      <c r="AA1631" s="6"/>
      <c r="AB1631" s="6"/>
    </row>
    <row r="1632" spans="25:28" ht="15.75">
      <c r="Y1632" s="3"/>
      <c r="Z1632" s="3"/>
      <c r="AA1632" s="6"/>
      <c r="AB1632" s="6"/>
    </row>
    <row r="1633" spans="25:28" ht="15.75">
      <c r="Y1633" s="3"/>
      <c r="Z1633" s="3"/>
      <c r="AA1633" s="6"/>
      <c r="AB1633" s="6"/>
    </row>
    <row r="1634" spans="25:28" ht="15.75">
      <c r="Y1634" s="3"/>
      <c r="Z1634" s="3"/>
      <c r="AA1634" s="6"/>
      <c r="AB1634" s="6"/>
    </row>
    <row r="1635" spans="25:28" ht="15.75">
      <c r="Y1635" s="3"/>
      <c r="Z1635" s="3"/>
      <c r="AA1635" s="6"/>
      <c r="AB1635" s="6"/>
    </row>
    <row r="1636" spans="25:28" ht="15.75">
      <c r="Y1636" s="3"/>
      <c r="Z1636" s="3"/>
      <c r="AA1636" s="6"/>
      <c r="AB1636" s="6"/>
    </row>
    <row r="1637" spans="25:28" ht="15.75">
      <c r="Y1637" s="3"/>
      <c r="Z1637" s="3"/>
      <c r="AA1637" s="6"/>
      <c r="AB1637" s="6"/>
    </row>
    <row r="1638" spans="25:28" ht="15.75">
      <c r="Y1638" s="3"/>
      <c r="Z1638" s="3"/>
      <c r="AA1638" s="6"/>
      <c r="AB1638" s="6"/>
    </row>
    <row r="1639" spans="25:28" ht="15.75">
      <c r="Y1639" s="3"/>
      <c r="Z1639" s="3"/>
      <c r="AA1639" s="6"/>
      <c r="AB1639" s="6"/>
    </row>
    <row r="1640" spans="25:28" ht="15.75">
      <c r="Y1640" s="3"/>
      <c r="Z1640" s="3"/>
      <c r="AA1640" s="6"/>
      <c r="AB1640" s="6"/>
    </row>
    <row r="1641" spans="25:28" ht="15.75">
      <c r="Y1641" s="3"/>
      <c r="Z1641" s="3"/>
      <c r="AA1641" s="6"/>
      <c r="AB1641" s="6"/>
    </row>
    <row r="1642" spans="25:28" ht="15.75">
      <c r="Y1642" s="3"/>
      <c r="Z1642" s="3"/>
      <c r="AA1642" s="6"/>
      <c r="AB1642" s="6"/>
    </row>
    <row r="1643" spans="25:28" ht="15.75">
      <c r="Y1643" s="3"/>
      <c r="Z1643" s="3"/>
      <c r="AA1643" s="6"/>
      <c r="AB1643" s="6"/>
    </row>
    <row r="1644" spans="25:28" ht="15.75">
      <c r="Y1644" s="3"/>
      <c r="Z1644" s="3"/>
      <c r="AA1644" s="6"/>
      <c r="AB1644" s="6"/>
    </row>
    <row r="1645" spans="25:28" ht="15.75">
      <c r="Y1645" s="3"/>
      <c r="Z1645" s="3"/>
      <c r="AA1645" s="6"/>
      <c r="AB1645" s="6"/>
    </row>
    <row r="1646" spans="25:28" ht="15.75">
      <c r="Y1646" s="3"/>
      <c r="Z1646" s="3"/>
      <c r="AA1646" s="6"/>
      <c r="AB1646" s="6"/>
    </row>
    <row r="1647" spans="25:28" ht="15.75">
      <c r="Y1647" s="3"/>
      <c r="Z1647" s="3"/>
      <c r="AA1647" s="6"/>
      <c r="AB1647" s="6"/>
    </row>
    <row r="1648" spans="25:28" ht="15.75">
      <c r="Y1648" s="3"/>
      <c r="Z1648" s="3"/>
      <c r="AA1648" s="6"/>
      <c r="AB1648" s="6"/>
    </row>
    <row r="1649" spans="25:28" ht="15.75">
      <c r="Y1649" s="3"/>
      <c r="Z1649" s="3"/>
      <c r="AA1649" s="6"/>
      <c r="AB1649" s="6"/>
    </row>
    <row r="1650" spans="25:28" ht="15.75">
      <c r="Y1650" s="3"/>
      <c r="Z1650" s="3"/>
      <c r="AA1650" s="6"/>
      <c r="AB1650" s="6"/>
    </row>
    <row r="1651" spans="25:28" ht="15.75">
      <c r="Y1651" s="3"/>
      <c r="Z1651" s="3"/>
      <c r="AA1651" s="6"/>
      <c r="AB1651" s="6"/>
    </row>
    <row r="1652" spans="25:28" ht="15.75">
      <c r="Y1652" s="3"/>
      <c r="Z1652" s="3"/>
      <c r="AA1652" s="6"/>
      <c r="AB1652" s="6"/>
    </row>
    <row r="1653" spans="25:28" ht="15.75">
      <c r="Y1653" s="3"/>
      <c r="Z1653" s="3"/>
      <c r="AA1653" s="6"/>
      <c r="AB1653" s="6"/>
    </row>
    <row r="1654" spans="25:28" ht="15.75">
      <c r="Y1654" s="3"/>
      <c r="Z1654" s="3"/>
      <c r="AA1654" s="6"/>
      <c r="AB1654" s="6"/>
    </row>
    <row r="1655" spans="25:28" ht="15.75">
      <c r="Y1655" s="3"/>
      <c r="Z1655" s="3"/>
      <c r="AA1655" s="6"/>
      <c r="AB1655" s="6"/>
    </row>
    <row r="1656" spans="25:28" ht="15.75">
      <c r="Y1656" s="3"/>
      <c r="Z1656" s="3"/>
      <c r="AA1656" s="6"/>
      <c r="AB1656" s="6"/>
    </row>
    <row r="1657" spans="25:28" ht="15.75">
      <c r="Y1657" s="3"/>
      <c r="Z1657" s="3"/>
      <c r="AA1657" s="6"/>
      <c r="AB1657" s="6"/>
    </row>
    <row r="1658" spans="25:28" ht="15.75">
      <c r="Y1658" s="3"/>
      <c r="Z1658" s="3"/>
      <c r="AA1658" s="6"/>
      <c r="AB1658" s="6"/>
    </row>
    <row r="1659" spans="25:28" ht="15.75">
      <c r="Y1659" s="3"/>
      <c r="Z1659" s="3"/>
      <c r="AA1659" s="6"/>
      <c r="AB1659" s="6"/>
    </row>
    <row r="1660" spans="25:28" ht="15.75">
      <c r="Y1660" s="3"/>
      <c r="Z1660" s="3"/>
      <c r="AA1660" s="6"/>
      <c r="AB1660" s="6"/>
    </row>
    <row r="1661" spans="25:28" ht="15.75">
      <c r="Y1661" s="3"/>
      <c r="Z1661" s="3"/>
      <c r="AA1661" s="6"/>
      <c r="AB1661" s="6"/>
    </row>
    <row r="1662" spans="25:28" ht="15.75">
      <c r="Y1662" s="3"/>
      <c r="Z1662" s="3"/>
      <c r="AA1662" s="6"/>
      <c r="AB1662" s="6"/>
    </row>
    <row r="1663" spans="25:28" ht="15.75">
      <c r="Y1663" s="3"/>
      <c r="Z1663" s="3"/>
      <c r="AA1663" s="6"/>
      <c r="AB1663" s="6"/>
    </row>
    <row r="1664" spans="25:28" ht="15.75">
      <c r="Y1664" s="3"/>
      <c r="Z1664" s="3"/>
      <c r="AA1664" s="6"/>
      <c r="AB1664" s="6"/>
    </row>
    <row r="1665" spans="25:28" ht="15.75">
      <c r="Y1665" s="3"/>
      <c r="Z1665" s="3"/>
      <c r="AA1665" s="6"/>
      <c r="AB1665" s="6"/>
    </row>
    <row r="1666" spans="25:28" ht="15.75">
      <c r="Y1666" s="3"/>
      <c r="Z1666" s="3"/>
      <c r="AA1666" s="6"/>
      <c r="AB1666" s="6"/>
    </row>
    <row r="1667" spans="25:28" ht="15.75">
      <c r="Y1667" s="3"/>
      <c r="Z1667" s="3"/>
      <c r="AA1667" s="6"/>
      <c r="AB1667" s="6"/>
    </row>
    <row r="1668" spans="25:28" ht="15.75">
      <c r="Y1668" s="3"/>
      <c r="Z1668" s="3"/>
      <c r="AA1668" s="6"/>
      <c r="AB1668" s="6"/>
    </row>
    <row r="1669" spans="25:28" ht="15.75">
      <c r="Y1669" s="3"/>
      <c r="Z1669" s="3"/>
      <c r="AA1669" s="6"/>
      <c r="AB1669" s="6"/>
    </row>
    <row r="1670" spans="25:28" ht="15.75">
      <c r="Y1670" s="3"/>
      <c r="Z1670" s="3"/>
      <c r="AA1670" s="6"/>
      <c r="AB1670" s="6"/>
    </row>
    <row r="1671" spans="25:28" ht="15.75">
      <c r="Y1671" s="3"/>
      <c r="Z1671" s="3"/>
      <c r="AA1671" s="6"/>
      <c r="AB1671" s="6"/>
    </row>
    <row r="1672" spans="25:28" ht="15.75">
      <c r="Y1672" s="3"/>
      <c r="Z1672" s="3"/>
      <c r="AA1672" s="6"/>
      <c r="AB1672" s="6"/>
    </row>
    <row r="1673" spans="25:28" ht="15.75">
      <c r="Y1673" s="3"/>
      <c r="Z1673" s="3"/>
      <c r="AA1673" s="6"/>
      <c r="AB1673" s="6"/>
    </row>
    <row r="1674" spans="25:28" ht="15.75">
      <c r="Y1674" s="3"/>
      <c r="Z1674" s="3"/>
      <c r="AA1674" s="6"/>
      <c r="AB1674" s="6"/>
    </row>
    <row r="1675" spans="25:28" ht="15.75">
      <c r="Y1675" s="3"/>
      <c r="Z1675" s="3"/>
      <c r="AA1675" s="6"/>
      <c r="AB1675" s="6"/>
    </row>
    <row r="1676" spans="25:28" ht="15.75">
      <c r="Y1676" s="3"/>
      <c r="Z1676" s="3"/>
      <c r="AA1676" s="6"/>
      <c r="AB1676" s="6"/>
    </row>
    <row r="1677" spans="25:28" ht="15.75">
      <c r="Y1677" s="3"/>
      <c r="Z1677" s="3"/>
      <c r="AA1677" s="6"/>
      <c r="AB1677" s="6"/>
    </row>
    <row r="1678" spans="25:28" ht="15.75">
      <c r="Y1678" s="3"/>
      <c r="Z1678" s="3"/>
      <c r="AA1678" s="6"/>
      <c r="AB1678" s="6"/>
    </row>
    <row r="1679" spans="25:28" ht="15.75">
      <c r="Y1679" s="3"/>
      <c r="Z1679" s="3"/>
      <c r="AA1679" s="6"/>
      <c r="AB1679" s="6"/>
    </row>
    <row r="1680" spans="25:28" ht="15.75">
      <c r="Y1680" s="3"/>
      <c r="Z1680" s="3"/>
      <c r="AA1680" s="6"/>
      <c r="AB1680" s="6"/>
    </row>
    <row r="1681" spans="25:28" ht="15.75">
      <c r="Y1681" s="3"/>
      <c r="Z1681" s="3"/>
      <c r="AA1681" s="6"/>
      <c r="AB1681" s="6"/>
    </row>
    <row r="1682" spans="25:28" ht="15.75">
      <c r="Y1682" s="3"/>
      <c r="Z1682" s="3"/>
      <c r="AA1682" s="6"/>
      <c r="AB1682" s="6"/>
    </row>
    <row r="1683" spans="25:28" ht="15.75">
      <c r="Y1683" s="3"/>
      <c r="Z1683" s="3"/>
      <c r="AA1683" s="6"/>
      <c r="AB1683" s="6"/>
    </row>
    <row r="1684" spans="25:28" ht="15.75">
      <c r="Y1684" s="3"/>
      <c r="Z1684" s="3"/>
      <c r="AA1684" s="6"/>
      <c r="AB1684" s="6"/>
    </row>
    <row r="1685" spans="25:28" ht="15.75">
      <c r="Y1685" s="3"/>
      <c r="Z1685" s="3"/>
      <c r="AA1685" s="6"/>
      <c r="AB1685" s="6"/>
    </row>
    <row r="1686" spans="25:28" ht="15.75">
      <c r="Y1686" s="3"/>
      <c r="Z1686" s="3"/>
      <c r="AA1686" s="6"/>
      <c r="AB1686" s="6"/>
    </row>
    <row r="1687" spans="25:28" ht="15.75">
      <c r="Y1687" s="3"/>
      <c r="Z1687" s="3"/>
      <c r="AA1687" s="6"/>
      <c r="AB1687" s="6"/>
    </row>
    <row r="1688" spans="25:28" ht="15.75">
      <c r="Y1688" s="3"/>
      <c r="Z1688" s="3"/>
      <c r="AA1688" s="6"/>
      <c r="AB1688" s="6"/>
    </row>
    <row r="1689" spans="25:28" ht="15.75">
      <c r="Y1689" s="3"/>
      <c r="Z1689" s="3"/>
      <c r="AA1689" s="6"/>
      <c r="AB1689" s="6"/>
    </row>
    <row r="1690" spans="25:28" ht="15.75">
      <c r="Y1690" s="3"/>
      <c r="Z1690" s="3"/>
      <c r="AA1690" s="6"/>
      <c r="AB1690" s="6"/>
    </row>
    <row r="1691" spans="25:28" ht="15.75">
      <c r="Y1691" s="3"/>
      <c r="Z1691" s="3"/>
      <c r="AA1691" s="6"/>
      <c r="AB1691" s="6"/>
    </row>
    <row r="1692" spans="25:28" ht="15.75">
      <c r="Y1692" s="3"/>
      <c r="Z1692" s="3"/>
      <c r="AA1692" s="6"/>
      <c r="AB1692" s="6"/>
    </row>
    <row r="1693" spans="25:28" ht="15.75">
      <c r="Y1693" s="3"/>
      <c r="Z1693" s="3"/>
      <c r="AA1693" s="6"/>
      <c r="AB1693" s="6"/>
    </row>
    <row r="1694" spans="25:28" ht="15.75">
      <c r="Y1694" s="3"/>
      <c r="Z1694" s="3"/>
      <c r="AA1694" s="6"/>
      <c r="AB1694" s="6"/>
    </row>
    <row r="1695" spans="25:28" ht="15.75">
      <c r="Y1695" s="3"/>
      <c r="Z1695" s="3"/>
      <c r="AA1695" s="6"/>
      <c r="AB1695" s="6"/>
    </row>
    <row r="1696" spans="25:28" ht="15.75">
      <c r="Y1696" s="3"/>
      <c r="Z1696" s="3"/>
      <c r="AA1696" s="6"/>
      <c r="AB1696" s="6"/>
    </row>
    <row r="1697" spans="25:28" ht="15.75">
      <c r="Y1697" s="3"/>
      <c r="Z1697" s="3"/>
      <c r="AA1697" s="6"/>
      <c r="AB1697" s="6"/>
    </row>
    <row r="1698" spans="25:28" ht="15.75">
      <c r="Y1698" s="3"/>
      <c r="Z1698" s="3"/>
      <c r="AA1698" s="6"/>
      <c r="AB1698" s="6"/>
    </row>
    <row r="1699" spans="25:28" ht="15.75">
      <c r="Y1699" s="3"/>
      <c r="Z1699" s="3"/>
      <c r="AA1699" s="6"/>
      <c r="AB1699" s="6"/>
    </row>
    <row r="1700" spans="25:28" ht="15.75">
      <c r="Y1700" s="3"/>
      <c r="Z1700" s="3"/>
      <c r="AA1700" s="6"/>
      <c r="AB1700" s="6"/>
    </row>
    <row r="1701" spans="25:28" ht="15.75">
      <c r="Y1701" s="3"/>
      <c r="Z1701" s="3"/>
      <c r="AA1701" s="6"/>
      <c r="AB1701" s="6"/>
    </row>
    <row r="1702" spans="25:28" ht="15.75">
      <c r="Y1702" s="3"/>
      <c r="Z1702" s="3"/>
      <c r="AA1702" s="6"/>
      <c r="AB1702" s="6"/>
    </row>
    <row r="1703" spans="25:28" ht="15.75">
      <c r="Y1703" s="3"/>
      <c r="Z1703" s="3"/>
      <c r="AA1703" s="6"/>
      <c r="AB1703" s="6"/>
    </row>
    <row r="1704" spans="25:28" ht="15.75">
      <c r="Y1704" s="3"/>
      <c r="Z1704" s="3"/>
      <c r="AA1704" s="6"/>
      <c r="AB1704" s="6"/>
    </row>
    <row r="1705" spans="25:28" ht="15.75">
      <c r="Y1705" s="3"/>
      <c r="Z1705" s="3"/>
      <c r="AA1705" s="6"/>
      <c r="AB1705" s="6"/>
    </row>
    <row r="1706" spans="25:28" ht="15.75">
      <c r="Y1706" s="3"/>
      <c r="Z1706" s="3"/>
      <c r="AA1706" s="6"/>
      <c r="AB1706" s="6"/>
    </row>
    <row r="1707" spans="25:28" ht="15.75">
      <c r="Y1707" s="3"/>
      <c r="Z1707" s="3"/>
      <c r="AA1707" s="6"/>
      <c r="AB1707" s="6"/>
    </row>
    <row r="1708" spans="25:28" ht="15.75">
      <c r="Y1708" s="3"/>
      <c r="Z1708" s="3"/>
      <c r="AA1708" s="6"/>
      <c r="AB1708" s="6"/>
    </row>
    <row r="1709" spans="25:28" ht="15.75">
      <c r="Y1709" s="3"/>
      <c r="Z1709" s="3"/>
      <c r="AA1709" s="6"/>
      <c r="AB1709" s="6"/>
    </row>
    <row r="1710" spans="25:28" ht="15.75">
      <c r="Y1710" s="3"/>
      <c r="Z1710" s="3"/>
      <c r="AA1710" s="6"/>
      <c r="AB1710" s="6"/>
    </row>
    <row r="1711" spans="25:28" ht="15.75">
      <c r="Y1711" s="3"/>
      <c r="Z1711" s="3"/>
      <c r="AA1711" s="6"/>
      <c r="AB1711" s="6"/>
    </row>
    <row r="1712" spans="25:28" ht="15.75">
      <c r="Y1712" s="3"/>
      <c r="Z1712" s="3"/>
      <c r="AA1712" s="6"/>
      <c r="AB1712" s="6"/>
    </row>
    <row r="1713" spans="25:28" ht="15.75">
      <c r="Y1713" s="3"/>
      <c r="Z1713" s="3"/>
      <c r="AA1713" s="6"/>
      <c r="AB1713" s="6"/>
    </row>
    <row r="1714" spans="25:28" ht="15.75">
      <c r="Y1714" s="3"/>
      <c r="Z1714" s="3"/>
      <c r="AA1714" s="6"/>
      <c r="AB1714" s="6"/>
    </row>
    <row r="1715" spans="25:28" ht="15.75">
      <c r="Y1715" s="3"/>
      <c r="Z1715" s="3"/>
      <c r="AA1715" s="6"/>
      <c r="AB1715" s="6"/>
    </row>
    <row r="1716" spans="25:28" ht="15.75">
      <c r="Y1716" s="3"/>
      <c r="Z1716" s="3"/>
      <c r="AA1716" s="6"/>
      <c r="AB1716" s="6"/>
    </row>
    <row r="1717" spans="25:28" ht="15.75">
      <c r="Y1717" s="3"/>
      <c r="Z1717" s="3"/>
      <c r="AA1717" s="6"/>
      <c r="AB1717" s="6"/>
    </row>
    <row r="1718" spans="25:28" ht="15.75">
      <c r="Y1718" s="3"/>
      <c r="Z1718" s="3"/>
      <c r="AA1718" s="6"/>
      <c r="AB1718" s="6"/>
    </row>
    <row r="1719" spans="25:28" ht="15.75">
      <c r="Y1719" s="3"/>
      <c r="Z1719" s="3"/>
      <c r="AA1719" s="6"/>
      <c r="AB1719" s="6"/>
    </row>
    <row r="1720" spans="25:28" ht="15.75">
      <c r="Y1720" s="3"/>
      <c r="Z1720" s="3"/>
      <c r="AA1720" s="6"/>
      <c r="AB1720" s="6"/>
    </row>
    <row r="1721" spans="25:28" ht="15.75">
      <c r="Y1721" s="3"/>
      <c r="Z1721" s="3"/>
      <c r="AA1721" s="6"/>
      <c r="AB1721" s="6"/>
    </row>
    <row r="1722" spans="25:28" ht="15.75">
      <c r="Y1722" s="3"/>
      <c r="Z1722" s="3"/>
      <c r="AA1722" s="6"/>
      <c r="AB1722" s="6"/>
    </row>
    <row r="1723" spans="25:28" ht="15.75">
      <c r="Y1723" s="3"/>
      <c r="Z1723" s="3"/>
      <c r="AA1723" s="6"/>
      <c r="AB1723" s="6"/>
    </row>
    <row r="1724" spans="25:28" ht="15.75">
      <c r="Y1724" s="3"/>
      <c r="Z1724" s="3"/>
      <c r="AA1724" s="6"/>
      <c r="AB1724" s="6"/>
    </row>
    <row r="1725" spans="25:28" ht="15.75">
      <c r="Y1725" s="3"/>
      <c r="Z1725" s="3"/>
      <c r="AA1725" s="6"/>
      <c r="AB1725" s="6"/>
    </row>
    <row r="1726" spans="25:28" ht="15.75">
      <c r="Y1726" s="3"/>
      <c r="Z1726" s="3"/>
      <c r="AA1726" s="6"/>
      <c r="AB1726" s="6"/>
    </row>
    <row r="1727" spans="25:28" ht="15.75">
      <c r="Y1727" s="3"/>
      <c r="Z1727" s="3"/>
      <c r="AA1727" s="6"/>
      <c r="AB1727" s="6"/>
    </row>
    <row r="1728" spans="25:28" ht="15.75">
      <c r="Y1728" s="3"/>
      <c r="Z1728" s="3"/>
      <c r="AA1728" s="6"/>
      <c r="AB1728" s="6"/>
    </row>
    <row r="1729" spans="25:28" ht="15.75">
      <c r="Y1729" s="3"/>
      <c r="Z1729" s="3"/>
      <c r="AA1729" s="6"/>
      <c r="AB1729" s="6"/>
    </row>
    <row r="1730" spans="25:28" ht="15.75">
      <c r="Y1730" s="3"/>
      <c r="Z1730" s="3"/>
      <c r="AA1730" s="6"/>
      <c r="AB1730" s="6"/>
    </row>
    <row r="1731" spans="25:28" ht="15.75">
      <c r="Y1731" s="3"/>
      <c r="Z1731" s="3"/>
      <c r="AA1731" s="6"/>
      <c r="AB1731" s="6"/>
    </row>
    <row r="1732" spans="25:28" ht="15.75">
      <c r="Y1732" s="3"/>
      <c r="Z1732" s="3"/>
      <c r="AA1732" s="6"/>
      <c r="AB1732" s="6"/>
    </row>
    <row r="1733" spans="25:28" ht="15.75">
      <c r="Y1733" s="3"/>
      <c r="Z1733" s="3"/>
      <c r="AA1733" s="6"/>
      <c r="AB1733" s="6"/>
    </row>
    <row r="1734" spans="25:28" ht="15.75">
      <c r="Y1734" s="3"/>
      <c r="Z1734" s="3"/>
      <c r="AA1734" s="6"/>
      <c r="AB1734" s="6"/>
    </row>
    <row r="1735" spans="25:28" ht="15.75">
      <c r="Y1735" s="3"/>
      <c r="Z1735" s="3"/>
      <c r="AA1735" s="6"/>
      <c r="AB1735" s="6"/>
    </row>
    <row r="1736" spans="25:28" ht="15.75">
      <c r="Y1736" s="3"/>
      <c r="Z1736" s="3"/>
      <c r="AA1736" s="6"/>
      <c r="AB1736" s="6"/>
    </row>
    <row r="1737" spans="25:28" ht="15.75">
      <c r="Y1737" s="3"/>
      <c r="Z1737" s="3"/>
      <c r="AA1737" s="6"/>
      <c r="AB1737" s="6"/>
    </row>
    <row r="1738" spans="25:28" ht="15.75">
      <c r="Y1738" s="3"/>
      <c r="Z1738" s="3"/>
      <c r="AA1738" s="6"/>
      <c r="AB1738" s="6"/>
    </row>
    <row r="1739" spans="25:28" ht="15.75">
      <c r="Y1739" s="3"/>
      <c r="Z1739" s="3"/>
      <c r="AA1739" s="6"/>
      <c r="AB1739" s="6"/>
    </row>
    <row r="1740" spans="25:28" ht="15.75">
      <c r="Y1740" s="3"/>
      <c r="Z1740" s="3"/>
      <c r="AA1740" s="6"/>
      <c r="AB1740" s="6"/>
    </row>
    <row r="1741" spans="25:28" ht="15.75">
      <c r="Y1741" s="3"/>
      <c r="Z1741" s="3"/>
      <c r="AA1741" s="6"/>
      <c r="AB1741" s="6"/>
    </row>
    <row r="1742" spans="25:28" ht="15.75">
      <c r="Y1742" s="3"/>
      <c r="Z1742" s="3"/>
      <c r="AA1742" s="6"/>
      <c r="AB1742" s="6"/>
    </row>
    <row r="1743" spans="25:28" ht="15.75">
      <c r="Y1743" s="3"/>
      <c r="Z1743" s="3"/>
      <c r="AA1743" s="6"/>
      <c r="AB1743" s="6"/>
    </row>
    <row r="1744" spans="25:28" ht="15.75">
      <c r="Y1744" s="3"/>
      <c r="Z1744" s="3"/>
      <c r="AA1744" s="6"/>
      <c r="AB1744" s="6"/>
    </row>
    <row r="1745" spans="25:28" ht="15.75">
      <c r="Y1745" s="3"/>
      <c r="Z1745" s="3"/>
      <c r="AA1745" s="6"/>
      <c r="AB1745" s="6"/>
    </row>
    <row r="1746" spans="25:28" ht="15.75">
      <c r="Y1746" s="3"/>
      <c r="Z1746" s="3"/>
      <c r="AA1746" s="6"/>
      <c r="AB1746" s="6"/>
    </row>
    <row r="1747" spans="25:28" ht="15.75">
      <c r="Y1747" s="3"/>
      <c r="Z1747" s="3"/>
      <c r="AA1747" s="6"/>
      <c r="AB1747" s="6"/>
    </row>
    <row r="1748" spans="25:28" ht="15.75">
      <c r="Y1748" s="3"/>
      <c r="Z1748" s="3"/>
      <c r="AA1748" s="6"/>
      <c r="AB1748" s="6"/>
    </row>
    <row r="1749" spans="25:28" ht="15.75">
      <c r="Y1749" s="3"/>
      <c r="Z1749" s="3"/>
      <c r="AA1749" s="6"/>
      <c r="AB1749" s="6"/>
    </row>
    <row r="1750" spans="25:28" ht="15.75">
      <c r="Y1750" s="3"/>
      <c r="Z1750" s="3"/>
      <c r="AA1750" s="6"/>
      <c r="AB1750" s="6"/>
    </row>
    <row r="1751" spans="25:28" ht="15.75">
      <c r="Y1751" s="3"/>
      <c r="Z1751" s="3"/>
      <c r="AA1751" s="6"/>
      <c r="AB1751" s="6"/>
    </row>
    <row r="1752" spans="25:28" ht="15.75">
      <c r="Y1752" s="3"/>
      <c r="Z1752" s="3"/>
      <c r="AA1752" s="6"/>
      <c r="AB1752" s="6"/>
    </row>
    <row r="1753" spans="25:28" ht="15.75">
      <c r="Y1753" s="3"/>
      <c r="Z1753" s="3"/>
      <c r="AA1753" s="6"/>
      <c r="AB1753" s="6"/>
    </row>
    <row r="1754" spans="25:28" ht="15.75">
      <c r="Y1754" s="3"/>
      <c r="Z1754" s="3"/>
      <c r="AA1754" s="6"/>
      <c r="AB1754" s="6"/>
    </row>
    <row r="1755" spans="25:28" ht="15.75">
      <c r="Y1755" s="3"/>
      <c r="Z1755" s="3"/>
      <c r="AA1755" s="6"/>
      <c r="AB1755" s="6"/>
    </row>
    <row r="1756" spans="25:28" ht="15.75">
      <c r="Y1756" s="3"/>
      <c r="Z1756" s="3"/>
      <c r="AA1756" s="6"/>
      <c r="AB1756" s="6"/>
    </row>
    <row r="1757" spans="25:28" ht="15.75">
      <c r="Y1757" s="3"/>
      <c r="Z1757" s="3"/>
      <c r="AA1757" s="6"/>
      <c r="AB1757" s="6"/>
    </row>
    <row r="1758" spans="25:28" ht="15.75">
      <c r="Y1758" s="3"/>
      <c r="Z1758" s="3"/>
      <c r="AA1758" s="6"/>
      <c r="AB1758" s="6"/>
    </row>
    <row r="1759" spans="25:28" ht="15.75">
      <c r="Y1759" s="3"/>
      <c r="Z1759" s="3"/>
      <c r="AA1759" s="6"/>
      <c r="AB1759" s="6"/>
    </row>
    <row r="1760" spans="25:28" ht="15.75">
      <c r="Y1760" s="3"/>
      <c r="Z1760" s="3"/>
      <c r="AA1760" s="6"/>
      <c r="AB1760" s="6"/>
    </row>
    <row r="1761" spans="25:28" ht="15.75">
      <c r="Y1761" s="3"/>
      <c r="Z1761" s="3"/>
      <c r="AA1761" s="6"/>
      <c r="AB1761" s="6"/>
    </row>
    <row r="1762" spans="25:28" ht="15.75">
      <c r="Y1762" s="3"/>
      <c r="Z1762" s="3"/>
      <c r="AA1762" s="6"/>
      <c r="AB1762" s="6"/>
    </row>
    <row r="1763" spans="25:28" ht="15.75">
      <c r="Y1763" s="3"/>
      <c r="Z1763" s="3"/>
      <c r="AA1763" s="6"/>
      <c r="AB1763" s="6"/>
    </row>
    <row r="1764" spans="25:28" ht="15.75">
      <c r="Y1764" s="3"/>
      <c r="Z1764" s="3"/>
      <c r="AA1764" s="6"/>
      <c r="AB1764" s="6"/>
    </row>
    <row r="1765" spans="25:28" ht="15.75">
      <c r="Y1765" s="3"/>
      <c r="Z1765" s="3"/>
      <c r="AA1765" s="6"/>
      <c r="AB1765" s="6"/>
    </row>
    <row r="1766" spans="25:28" ht="15.75">
      <c r="Y1766" s="3"/>
      <c r="Z1766" s="3"/>
      <c r="AA1766" s="6"/>
      <c r="AB1766" s="6"/>
    </row>
    <row r="1767" spans="25:28" ht="15.75">
      <c r="Y1767" s="3"/>
      <c r="Z1767" s="3"/>
      <c r="AA1767" s="6"/>
      <c r="AB1767" s="6"/>
    </row>
    <row r="1768" spans="25:28" ht="15.75">
      <c r="Y1768" s="3"/>
      <c r="Z1768" s="3"/>
      <c r="AA1768" s="6"/>
      <c r="AB1768" s="6"/>
    </row>
    <row r="1769" spans="25:28" ht="15.75">
      <c r="Y1769" s="3"/>
      <c r="Z1769" s="3"/>
      <c r="AA1769" s="6"/>
      <c r="AB1769" s="6"/>
    </row>
    <row r="1770" spans="25:28" ht="15.75">
      <c r="Y1770" s="3"/>
      <c r="Z1770" s="3"/>
      <c r="AA1770" s="6"/>
      <c r="AB1770" s="6"/>
    </row>
    <row r="1771" spans="25:28" ht="15.75">
      <c r="Y1771" s="3"/>
      <c r="Z1771" s="3"/>
      <c r="AA1771" s="6"/>
      <c r="AB1771" s="6"/>
    </row>
    <row r="1772" spans="25:28" ht="15.75">
      <c r="Y1772" s="3"/>
      <c r="Z1772" s="3"/>
      <c r="AA1772" s="6"/>
      <c r="AB1772" s="6"/>
    </row>
    <row r="1773" spans="25:28" ht="15.75">
      <c r="Y1773" s="3"/>
      <c r="Z1773" s="3"/>
      <c r="AA1773" s="6"/>
      <c r="AB1773" s="6"/>
    </row>
    <row r="1774" spans="25:28" ht="15.75">
      <c r="Y1774" s="3"/>
      <c r="Z1774" s="3"/>
      <c r="AA1774" s="6"/>
      <c r="AB1774" s="6"/>
    </row>
    <row r="1775" spans="25:28" ht="15.75">
      <c r="Y1775" s="3"/>
      <c r="Z1775" s="3"/>
      <c r="AA1775" s="6"/>
      <c r="AB1775" s="6"/>
    </row>
    <row r="1776" spans="25:28" ht="15.75">
      <c r="Y1776" s="3"/>
      <c r="Z1776" s="3"/>
      <c r="AA1776" s="6"/>
      <c r="AB1776" s="6"/>
    </row>
    <row r="1777" spans="25:28" ht="15.75">
      <c r="Y1777" s="3"/>
      <c r="Z1777" s="3"/>
      <c r="AA1777" s="6"/>
      <c r="AB1777" s="6"/>
    </row>
    <row r="1778" spans="25:28" ht="15.75">
      <c r="Y1778" s="3"/>
      <c r="Z1778" s="3"/>
      <c r="AA1778" s="6"/>
      <c r="AB1778" s="6"/>
    </row>
    <row r="1779" spans="25:28" ht="15.75">
      <c r="Y1779" s="3"/>
      <c r="Z1779" s="3"/>
      <c r="AA1779" s="6"/>
      <c r="AB1779" s="6"/>
    </row>
    <row r="1780" spans="25:28" ht="15.75">
      <c r="Y1780" s="3"/>
      <c r="Z1780" s="3"/>
      <c r="AA1780" s="6"/>
      <c r="AB1780" s="6"/>
    </row>
    <row r="1781" spans="25:28" ht="15.75">
      <c r="Y1781" s="3"/>
      <c r="Z1781" s="3"/>
      <c r="AA1781" s="6"/>
      <c r="AB1781" s="6"/>
    </row>
    <row r="1782" spans="25:28" ht="15.75">
      <c r="Y1782" s="3"/>
      <c r="Z1782" s="3"/>
      <c r="AA1782" s="6"/>
      <c r="AB1782" s="6"/>
    </row>
    <row r="1783" spans="25:28" ht="15.75">
      <c r="Y1783" s="3"/>
      <c r="Z1783" s="3"/>
      <c r="AA1783" s="6"/>
      <c r="AB1783" s="6"/>
    </row>
    <row r="1784" spans="25:28" ht="15.75">
      <c r="Y1784" s="3"/>
      <c r="Z1784" s="3"/>
      <c r="AA1784" s="6"/>
      <c r="AB1784" s="6"/>
    </row>
    <row r="1785" spans="25:28" ht="15.75">
      <c r="Y1785" s="3"/>
      <c r="Z1785" s="3"/>
      <c r="AA1785" s="6"/>
      <c r="AB1785" s="6"/>
    </row>
    <row r="1786" spans="25:28" ht="15.75">
      <c r="Y1786" s="3"/>
      <c r="Z1786" s="3"/>
      <c r="AA1786" s="6"/>
      <c r="AB1786" s="6"/>
    </row>
    <row r="1787" spans="25:28" ht="15.75">
      <c r="Y1787" s="3"/>
      <c r="Z1787" s="3"/>
      <c r="AA1787" s="6"/>
      <c r="AB1787" s="6"/>
    </row>
    <row r="1788" spans="25:28" ht="15.75">
      <c r="Y1788" s="3"/>
      <c r="Z1788" s="3"/>
      <c r="AA1788" s="6"/>
      <c r="AB1788" s="6"/>
    </row>
    <row r="1789" spans="25:28" ht="15.75">
      <c r="Y1789" s="3"/>
      <c r="Z1789" s="3"/>
      <c r="AA1789" s="6"/>
      <c r="AB1789" s="6"/>
    </row>
    <row r="1790" spans="25:28" ht="15.75">
      <c r="Y1790" s="3"/>
      <c r="Z1790" s="3"/>
      <c r="AA1790" s="6"/>
      <c r="AB1790" s="6"/>
    </row>
    <row r="1791" spans="25:28" ht="15.75">
      <c r="Y1791" s="3"/>
      <c r="Z1791" s="3"/>
      <c r="AA1791" s="6"/>
      <c r="AB1791" s="6"/>
    </row>
    <row r="1792" spans="25:28" ht="15.75">
      <c r="Y1792" s="3"/>
      <c r="Z1792" s="3"/>
      <c r="AA1792" s="6"/>
      <c r="AB1792" s="6"/>
    </row>
    <row r="1793" spans="25:28" ht="15.75">
      <c r="Y1793" s="3"/>
      <c r="Z1793" s="3"/>
      <c r="AA1793" s="6"/>
      <c r="AB1793" s="6"/>
    </row>
    <row r="1794" spans="25:28" ht="15.75">
      <c r="Y1794" s="3"/>
      <c r="Z1794" s="3"/>
      <c r="AA1794" s="6"/>
      <c r="AB1794" s="6"/>
    </row>
    <row r="1795" spans="25:28" ht="15.75">
      <c r="Y1795" s="3"/>
      <c r="Z1795" s="3"/>
      <c r="AA1795" s="6"/>
      <c r="AB1795" s="6"/>
    </row>
    <row r="1796" spans="25:28" ht="15.75">
      <c r="Y1796" s="3"/>
      <c r="Z1796" s="3"/>
      <c r="AA1796" s="6"/>
      <c r="AB1796" s="6"/>
    </row>
    <row r="1797" spans="25:28" ht="15.75">
      <c r="Y1797" s="3"/>
      <c r="Z1797" s="3"/>
      <c r="AA1797" s="6"/>
      <c r="AB1797" s="6"/>
    </row>
    <row r="1798" spans="25:28" ht="15.75">
      <c r="Y1798" s="3"/>
      <c r="Z1798" s="3"/>
      <c r="AA1798" s="6"/>
      <c r="AB1798" s="6"/>
    </row>
    <row r="1799" spans="25:28" ht="15.75">
      <c r="Y1799" s="3"/>
      <c r="Z1799" s="3"/>
      <c r="AA1799" s="6"/>
      <c r="AB1799" s="6"/>
    </row>
    <row r="1800" spans="25:28" ht="15.75">
      <c r="Y1800" s="3"/>
      <c r="Z1800" s="3"/>
      <c r="AA1800" s="6"/>
      <c r="AB1800" s="6"/>
    </row>
    <row r="1801" spans="25:28" ht="15.75">
      <c r="Y1801" s="3"/>
      <c r="Z1801" s="3"/>
      <c r="AA1801" s="6"/>
      <c r="AB1801" s="6"/>
    </row>
    <row r="1802" spans="25:28" ht="15.75">
      <c r="Y1802" s="3"/>
      <c r="Z1802" s="3"/>
      <c r="AA1802" s="6"/>
      <c r="AB1802" s="6"/>
    </row>
    <row r="1803" spans="25:28" ht="15.75">
      <c r="Y1803" s="3"/>
      <c r="Z1803" s="3"/>
      <c r="AA1803" s="6"/>
      <c r="AB1803" s="6"/>
    </row>
    <row r="1804" spans="25:28" ht="15.75">
      <c r="Y1804" s="3"/>
      <c r="Z1804" s="3"/>
      <c r="AA1804" s="6"/>
      <c r="AB1804" s="6"/>
    </row>
    <row r="1805" spans="25:28" ht="15.75">
      <c r="Y1805" s="3"/>
      <c r="Z1805" s="3"/>
      <c r="AA1805" s="6"/>
      <c r="AB1805" s="6"/>
    </row>
    <row r="1806" spans="25:28" ht="15.75">
      <c r="Y1806" s="3"/>
      <c r="Z1806" s="3"/>
      <c r="AA1806" s="6"/>
      <c r="AB1806" s="6"/>
    </row>
    <row r="1807" spans="25:28" ht="15.75">
      <c r="Y1807" s="3"/>
      <c r="Z1807" s="3"/>
      <c r="AA1807" s="6"/>
      <c r="AB1807" s="6"/>
    </row>
    <row r="1808" spans="25:28" ht="15.75">
      <c r="Y1808" s="3"/>
      <c r="Z1808" s="3"/>
      <c r="AA1808" s="6"/>
      <c r="AB1808" s="6"/>
    </row>
    <row r="1809" spans="25:28" ht="15.75">
      <c r="Y1809" s="3"/>
      <c r="Z1809" s="3"/>
      <c r="AA1809" s="6"/>
      <c r="AB1809" s="6"/>
    </row>
    <row r="1810" spans="25:28" ht="15.75">
      <c r="Y1810" s="3"/>
      <c r="Z1810" s="3"/>
      <c r="AA1810" s="6"/>
      <c r="AB1810" s="6"/>
    </row>
    <row r="1811" spans="25:28" ht="15.75">
      <c r="Y1811" s="3"/>
      <c r="Z1811" s="3"/>
      <c r="AA1811" s="6"/>
      <c r="AB1811" s="6"/>
    </row>
    <row r="1812" spans="25:28" ht="15.75">
      <c r="Y1812" s="3"/>
      <c r="Z1812" s="3"/>
      <c r="AA1812" s="6"/>
      <c r="AB1812" s="6"/>
    </row>
    <row r="1813" spans="25:28" ht="15.75">
      <c r="Y1813" s="3"/>
      <c r="Z1813" s="3"/>
      <c r="AA1813" s="6"/>
      <c r="AB1813" s="6"/>
    </row>
    <row r="1814" spans="25:28" ht="15.75">
      <c r="Y1814" s="3"/>
      <c r="Z1814" s="3"/>
      <c r="AA1814" s="6"/>
      <c r="AB1814" s="6"/>
    </row>
    <row r="1815" spans="25:28" ht="15.75">
      <c r="Y1815" s="3"/>
      <c r="Z1815" s="3"/>
      <c r="AA1815" s="6"/>
      <c r="AB1815" s="6"/>
    </row>
    <row r="1816" spans="25:28" ht="15.75">
      <c r="Y1816" s="3"/>
      <c r="Z1816" s="3"/>
      <c r="AA1816" s="6"/>
      <c r="AB1816" s="6"/>
    </row>
    <row r="1817" spans="25:28" ht="15.75">
      <c r="Y1817" s="3"/>
      <c r="Z1817" s="3"/>
      <c r="AA1817" s="6"/>
      <c r="AB1817" s="6"/>
    </row>
    <row r="1818" spans="25:28" ht="15.75">
      <c r="Y1818" s="3"/>
      <c r="Z1818" s="3"/>
      <c r="AA1818" s="6"/>
      <c r="AB1818" s="6"/>
    </row>
    <row r="1819" spans="25:28" ht="15.75">
      <c r="Y1819" s="3"/>
      <c r="Z1819" s="3"/>
      <c r="AA1819" s="6"/>
      <c r="AB1819" s="6"/>
    </row>
    <row r="1820" spans="25:28" ht="15.75">
      <c r="Y1820" s="3"/>
      <c r="Z1820" s="3"/>
      <c r="AA1820" s="6"/>
      <c r="AB1820" s="6"/>
    </row>
    <row r="1821" spans="25:28" ht="15.75">
      <c r="Y1821" s="3"/>
      <c r="Z1821" s="3"/>
      <c r="AA1821" s="6"/>
      <c r="AB1821" s="6"/>
    </row>
    <row r="1822" spans="25:28" ht="15.75">
      <c r="Y1822" s="3"/>
      <c r="Z1822" s="3"/>
      <c r="AA1822" s="6"/>
      <c r="AB1822" s="6"/>
    </row>
    <row r="1823" spans="25:28" ht="15.75">
      <c r="Y1823" s="3"/>
      <c r="Z1823" s="3"/>
      <c r="AA1823" s="6"/>
      <c r="AB1823" s="6"/>
    </row>
    <row r="1824" spans="25:28" ht="15.75">
      <c r="Y1824" s="3"/>
      <c r="Z1824" s="3"/>
      <c r="AA1824" s="6"/>
      <c r="AB1824" s="6"/>
    </row>
    <row r="1825" spans="25:28" ht="15.75">
      <c r="Y1825" s="3"/>
      <c r="Z1825" s="3"/>
      <c r="AA1825" s="6"/>
      <c r="AB1825" s="6"/>
    </row>
    <row r="1826" spans="25:28" ht="15.75">
      <c r="Y1826" s="3"/>
      <c r="Z1826" s="3"/>
      <c r="AA1826" s="6"/>
      <c r="AB1826" s="6"/>
    </row>
    <row r="1827" spans="25:28" ht="15.75">
      <c r="Y1827" s="3"/>
      <c r="Z1827" s="3"/>
      <c r="AA1827" s="6"/>
      <c r="AB1827" s="6"/>
    </row>
    <row r="1828" spans="25:28" ht="15.75">
      <c r="Y1828" s="3"/>
      <c r="Z1828" s="3"/>
      <c r="AA1828" s="6"/>
      <c r="AB1828" s="6"/>
    </row>
    <row r="1829" spans="25:28" ht="15.75">
      <c r="Y1829" s="3"/>
      <c r="Z1829" s="3"/>
      <c r="AA1829" s="6"/>
      <c r="AB1829" s="6"/>
    </row>
    <row r="1830" spans="25:28" ht="15.75">
      <c r="Y1830" s="3"/>
      <c r="Z1830" s="3"/>
      <c r="AA1830" s="6"/>
      <c r="AB1830" s="6"/>
    </row>
    <row r="1831" spans="25:28" ht="15.75">
      <c r="Y1831" s="3"/>
      <c r="Z1831" s="3"/>
      <c r="AA1831" s="6"/>
      <c r="AB1831" s="6"/>
    </row>
    <row r="1832" spans="25:28" ht="15.75">
      <c r="Y1832" s="3"/>
      <c r="Z1832" s="3"/>
      <c r="AA1832" s="6"/>
      <c r="AB1832" s="6"/>
    </row>
    <row r="1833" spans="25:28" ht="15.75">
      <c r="Y1833" s="3"/>
      <c r="Z1833" s="3"/>
      <c r="AA1833" s="6"/>
      <c r="AB1833" s="6"/>
    </row>
    <row r="1834" spans="25:28" ht="15.75">
      <c r="Y1834" s="3"/>
      <c r="Z1834" s="3"/>
      <c r="AA1834" s="6"/>
      <c r="AB1834" s="6"/>
    </row>
    <row r="1835" spans="25:28" ht="15.75">
      <c r="Y1835" s="3"/>
      <c r="Z1835" s="3"/>
      <c r="AA1835" s="6"/>
      <c r="AB1835" s="6"/>
    </row>
    <row r="1836" spans="25:28" ht="15.75">
      <c r="Y1836" s="3"/>
      <c r="Z1836" s="3"/>
      <c r="AA1836" s="6"/>
      <c r="AB1836" s="6"/>
    </row>
    <row r="1837" spans="25:28" ht="15.75">
      <c r="Y1837" s="3"/>
      <c r="Z1837" s="3"/>
      <c r="AA1837" s="6"/>
      <c r="AB1837" s="6"/>
    </row>
    <row r="1838" spans="25:28" ht="15.75">
      <c r="Y1838" s="3"/>
      <c r="Z1838" s="3"/>
      <c r="AA1838" s="6"/>
      <c r="AB1838" s="6"/>
    </row>
    <row r="1839" spans="25:28" ht="15.75">
      <c r="Y1839" s="3"/>
      <c r="Z1839" s="3"/>
      <c r="AA1839" s="6"/>
      <c r="AB1839" s="6"/>
    </row>
    <row r="1840" spans="25:28" ht="15.75">
      <c r="Y1840" s="3"/>
      <c r="Z1840" s="3"/>
      <c r="AA1840" s="6"/>
      <c r="AB1840" s="6"/>
    </row>
    <row r="1841" spans="25:28" ht="15.75">
      <c r="Y1841" s="3"/>
      <c r="Z1841" s="3"/>
      <c r="AA1841" s="6"/>
      <c r="AB1841" s="6"/>
    </row>
    <row r="1842" spans="25:28" ht="15.75">
      <c r="Y1842" s="3"/>
      <c r="Z1842" s="3"/>
      <c r="AA1842" s="6"/>
      <c r="AB1842" s="6"/>
    </row>
    <row r="1843" spans="25:28" ht="15.75">
      <c r="Y1843" s="3"/>
      <c r="Z1843" s="3"/>
      <c r="AA1843" s="6"/>
      <c r="AB1843" s="6"/>
    </row>
    <row r="1844" spans="25:28" ht="15.75">
      <c r="Y1844" s="3"/>
      <c r="Z1844" s="3"/>
      <c r="AA1844" s="6"/>
      <c r="AB1844" s="6"/>
    </row>
    <row r="1845" spans="25:28" ht="15.75">
      <c r="Y1845" s="3"/>
      <c r="Z1845" s="3"/>
      <c r="AA1845" s="6"/>
      <c r="AB1845" s="6"/>
    </row>
    <row r="1846" spans="25:28" ht="15.75">
      <c r="Y1846" s="3"/>
      <c r="Z1846" s="3"/>
      <c r="AA1846" s="6"/>
      <c r="AB1846" s="6"/>
    </row>
    <row r="1847" spans="25:28" ht="15.75">
      <c r="Y1847" s="3"/>
      <c r="Z1847" s="3"/>
      <c r="AA1847" s="6"/>
      <c r="AB1847" s="6"/>
    </row>
    <row r="1848" spans="25:28" ht="15.75">
      <c r="Y1848" s="3"/>
      <c r="Z1848" s="3"/>
      <c r="AA1848" s="6"/>
      <c r="AB1848" s="6"/>
    </row>
    <row r="1849" spans="25:28" ht="15.75">
      <c r="Y1849" s="3"/>
      <c r="Z1849" s="3"/>
      <c r="AA1849" s="6"/>
      <c r="AB1849" s="6"/>
    </row>
    <row r="1850" spans="25:28" ht="15.75">
      <c r="Y1850" s="3"/>
      <c r="Z1850" s="3"/>
      <c r="AA1850" s="6"/>
      <c r="AB1850" s="6"/>
    </row>
    <row r="1851" spans="25:28" ht="15.75">
      <c r="Y1851" s="3"/>
      <c r="Z1851" s="3"/>
      <c r="AA1851" s="6"/>
      <c r="AB1851" s="6"/>
    </row>
    <row r="1852" spans="25:28" ht="15.75">
      <c r="Y1852" s="3"/>
      <c r="Z1852" s="3"/>
      <c r="AA1852" s="6"/>
      <c r="AB1852" s="6"/>
    </row>
    <row r="1853" spans="25:28" ht="15.75">
      <c r="Y1853" s="3"/>
      <c r="Z1853" s="3"/>
      <c r="AA1853" s="6"/>
      <c r="AB1853" s="6"/>
    </row>
    <row r="1854" spans="25:28" ht="15.75">
      <c r="Y1854" s="3"/>
      <c r="Z1854" s="3"/>
      <c r="AA1854" s="6"/>
      <c r="AB1854" s="6"/>
    </row>
    <row r="1855" spans="25:28" ht="15.75">
      <c r="Y1855" s="3"/>
      <c r="Z1855" s="3"/>
      <c r="AA1855" s="6"/>
      <c r="AB1855" s="6"/>
    </row>
    <row r="1856" spans="25:28" ht="15.75">
      <c r="Y1856" s="3"/>
      <c r="Z1856" s="3"/>
      <c r="AA1856" s="6"/>
      <c r="AB1856" s="6"/>
    </row>
    <row r="1857" spans="25:28" ht="15.75">
      <c r="Y1857" s="3"/>
      <c r="Z1857" s="3"/>
      <c r="AA1857" s="6"/>
      <c r="AB1857" s="6"/>
    </row>
    <row r="1858" spans="25:28" ht="15.75">
      <c r="Y1858" s="3"/>
      <c r="Z1858" s="3"/>
      <c r="AA1858" s="6"/>
      <c r="AB1858" s="6"/>
    </row>
    <row r="1859" spans="25:28" ht="15.75">
      <c r="Y1859" s="3"/>
      <c r="Z1859" s="3"/>
      <c r="AA1859" s="6"/>
      <c r="AB1859" s="6"/>
    </row>
    <row r="1860" spans="25:28" ht="15.75">
      <c r="Y1860" s="3"/>
      <c r="Z1860" s="3"/>
      <c r="AA1860" s="6"/>
      <c r="AB1860" s="6"/>
    </row>
    <row r="1861" spans="25:28" ht="15.75">
      <c r="Y1861" s="3"/>
      <c r="Z1861" s="3"/>
      <c r="AA1861" s="6"/>
      <c r="AB1861" s="6"/>
    </row>
    <row r="1862" spans="25:28" ht="15.75">
      <c r="Y1862" s="3"/>
      <c r="Z1862" s="3"/>
      <c r="AA1862" s="6"/>
      <c r="AB1862" s="6"/>
    </row>
    <row r="1863" spans="25:28" ht="15.75">
      <c r="Y1863" s="3"/>
      <c r="Z1863" s="3"/>
      <c r="AA1863" s="6"/>
      <c r="AB1863" s="6"/>
    </row>
    <row r="1864" spans="25:28" ht="15.75">
      <c r="Y1864" s="3"/>
      <c r="Z1864" s="3"/>
      <c r="AA1864" s="6"/>
      <c r="AB1864" s="6"/>
    </row>
    <row r="1865" spans="25:28" ht="15.75">
      <c r="Y1865" s="3"/>
      <c r="Z1865" s="3"/>
      <c r="AA1865" s="6"/>
      <c r="AB1865" s="6"/>
    </row>
    <row r="1866" spans="25:28" ht="15.75">
      <c r="Y1866" s="3"/>
      <c r="Z1866" s="3"/>
      <c r="AA1866" s="6"/>
      <c r="AB1866" s="6"/>
    </row>
    <row r="1867" spans="25:28" ht="15.75">
      <c r="Y1867" s="3"/>
      <c r="Z1867" s="3"/>
      <c r="AA1867" s="6"/>
      <c r="AB1867" s="6"/>
    </row>
    <row r="1868" spans="25:28" ht="15.75">
      <c r="Y1868" s="3"/>
      <c r="Z1868" s="3"/>
      <c r="AA1868" s="6"/>
      <c r="AB1868" s="6"/>
    </row>
    <row r="1869" spans="25:28" ht="15.75">
      <c r="Y1869" s="3"/>
      <c r="Z1869" s="3"/>
      <c r="AA1869" s="6"/>
      <c r="AB1869" s="6"/>
    </row>
    <row r="1870" spans="25:28" ht="15.75">
      <c r="Y1870" s="3"/>
      <c r="Z1870" s="3"/>
      <c r="AA1870" s="6"/>
      <c r="AB1870" s="6"/>
    </row>
    <row r="1871" spans="25:28" ht="15.75">
      <c r="Y1871" s="3"/>
      <c r="Z1871" s="3"/>
      <c r="AA1871" s="6"/>
      <c r="AB1871" s="6"/>
    </row>
    <row r="1872" spans="25:28" ht="15.75">
      <c r="Y1872" s="3"/>
      <c r="Z1872" s="3"/>
      <c r="AA1872" s="6"/>
      <c r="AB1872" s="6"/>
    </row>
    <row r="1873" spans="25:28" ht="15.75">
      <c r="Y1873" s="3"/>
      <c r="Z1873" s="3"/>
      <c r="AA1873" s="6"/>
      <c r="AB1873" s="6"/>
    </row>
    <row r="1874" spans="25:28" ht="15.75">
      <c r="Y1874" s="3"/>
      <c r="Z1874" s="3"/>
      <c r="AA1874" s="6"/>
      <c r="AB1874" s="6"/>
    </row>
    <row r="1875" spans="25:28" ht="15.75">
      <c r="Y1875" s="3"/>
      <c r="Z1875" s="3"/>
      <c r="AA1875" s="6"/>
      <c r="AB1875" s="6"/>
    </row>
    <row r="1876" spans="25:28" ht="15.75">
      <c r="Y1876" s="3"/>
      <c r="Z1876" s="3"/>
      <c r="AA1876" s="6"/>
      <c r="AB1876" s="6"/>
    </row>
    <row r="1877" spans="25:28" ht="15.75">
      <c r="Y1877" s="3"/>
      <c r="Z1877" s="3"/>
      <c r="AA1877" s="6"/>
      <c r="AB1877" s="6"/>
    </row>
    <row r="1878" spans="25:28" ht="15.75">
      <c r="Y1878" s="3"/>
      <c r="Z1878" s="3"/>
      <c r="AA1878" s="6"/>
      <c r="AB1878" s="6"/>
    </row>
    <row r="1879" spans="25:28" ht="15.75">
      <c r="Y1879" s="3"/>
      <c r="Z1879" s="3"/>
      <c r="AA1879" s="6"/>
      <c r="AB1879" s="6"/>
    </row>
    <row r="1880" spans="25:28" ht="15.75">
      <c r="Y1880" s="3"/>
      <c r="Z1880" s="3"/>
      <c r="AA1880" s="6"/>
      <c r="AB1880" s="6"/>
    </row>
    <row r="1881" spans="25:28" ht="15.75">
      <c r="Y1881" s="3"/>
      <c r="Z1881" s="3"/>
      <c r="AA1881" s="6"/>
      <c r="AB1881" s="6"/>
    </row>
    <row r="1882" spans="25:28" ht="15.75">
      <c r="Y1882" s="3"/>
      <c r="Z1882" s="3"/>
      <c r="AA1882" s="6"/>
      <c r="AB1882" s="6"/>
    </row>
    <row r="1883" spans="25:28" ht="15.75">
      <c r="Y1883" s="3"/>
      <c r="Z1883" s="3"/>
      <c r="AA1883" s="6"/>
      <c r="AB1883" s="6"/>
    </row>
    <row r="1884" spans="25:28" ht="15.75">
      <c r="Y1884" s="3"/>
      <c r="Z1884" s="3"/>
      <c r="AA1884" s="6"/>
      <c r="AB1884" s="6"/>
    </row>
    <row r="1885" spans="25:28" ht="15.75">
      <c r="Y1885" s="3"/>
      <c r="Z1885" s="3"/>
      <c r="AA1885" s="6"/>
      <c r="AB1885" s="6"/>
    </row>
    <row r="1886" spans="25:28" ht="15.75">
      <c r="Y1886" s="3"/>
      <c r="Z1886" s="3"/>
      <c r="AA1886" s="6"/>
      <c r="AB1886" s="6"/>
    </row>
    <row r="1887" spans="25:28" ht="15.75">
      <c r="Y1887" s="3"/>
      <c r="Z1887" s="3"/>
      <c r="AA1887" s="6"/>
      <c r="AB1887" s="6"/>
    </row>
    <row r="1888" spans="25:28" ht="15.75">
      <c r="Y1888" s="3"/>
      <c r="Z1888" s="3"/>
      <c r="AA1888" s="6"/>
      <c r="AB1888" s="6"/>
    </row>
    <row r="1889" spans="25:28" ht="15.75">
      <c r="Y1889" s="3"/>
      <c r="Z1889" s="3"/>
      <c r="AA1889" s="6"/>
      <c r="AB1889" s="6"/>
    </row>
    <row r="1890" spans="25:28" ht="15.75">
      <c r="Y1890" s="3"/>
      <c r="Z1890" s="3"/>
      <c r="AA1890" s="6"/>
      <c r="AB1890" s="6"/>
    </row>
    <row r="1891" spans="25:28" ht="15.75">
      <c r="Y1891" s="3"/>
      <c r="Z1891" s="3"/>
      <c r="AA1891" s="6"/>
      <c r="AB1891" s="6"/>
    </row>
    <row r="1892" spans="25:28" ht="15.75">
      <c r="Y1892" s="3"/>
      <c r="Z1892" s="3"/>
      <c r="AA1892" s="6"/>
      <c r="AB1892" s="6"/>
    </row>
    <row r="1893" spans="25:28" ht="15.75">
      <c r="Y1893" s="3"/>
      <c r="Z1893" s="3"/>
      <c r="AA1893" s="6"/>
      <c r="AB1893" s="6"/>
    </row>
    <row r="1894" spans="25:28" ht="15.75">
      <c r="Y1894" s="3"/>
      <c r="Z1894" s="3"/>
      <c r="AA1894" s="6"/>
      <c r="AB1894" s="6"/>
    </row>
    <row r="1895" spans="25:28" ht="15.75">
      <c r="Y1895" s="3"/>
      <c r="Z1895" s="3"/>
      <c r="AA1895" s="6"/>
      <c r="AB1895" s="6"/>
    </row>
    <row r="1896" spans="25:28" ht="15.75">
      <c r="Y1896" s="3"/>
      <c r="Z1896" s="3"/>
      <c r="AA1896" s="6"/>
      <c r="AB1896" s="6"/>
    </row>
    <row r="1897" spans="25:28" ht="15.75">
      <c r="Y1897" s="3"/>
      <c r="Z1897" s="3"/>
      <c r="AA1897" s="6"/>
      <c r="AB1897" s="6"/>
    </row>
    <row r="1898" spans="25:28" ht="15.75">
      <c r="Y1898" s="3"/>
      <c r="Z1898" s="3"/>
      <c r="AA1898" s="6"/>
      <c r="AB1898" s="6"/>
    </row>
    <row r="1899" spans="25:28" ht="15.75">
      <c r="Y1899" s="3"/>
      <c r="Z1899" s="3"/>
      <c r="AA1899" s="6"/>
      <c r="AB1899" s="6"/>
    </row>
    <row r="1900" spans="25:28" ht="15.75">
      <c r="Y1900" s="3"/>
      <c r="Z1900" s="3"/>
      <c r="AA1900" s="6"/>
      <c r="AB1900" s="6"/>
    </row>
    <row r="1901" spans="25:28" ht="15.75">
      <c r="Y1901" s="3"/>
      <c r="Z1901" s="3"/>
      <c r="AA1901" s="6"/>
      <c r="AB1901" s="6"/>
    </row>
    <row r="1902" spans="25:28" ht="15.75">
      <c r="Y1902" s="3"/>
      <c r="Z1902" s="3"/>
      <c r="AA1902" s="6"/>
      <c r="AB1902" s="6"/>
    </row>
    <row r="1903" spans="25:28" ht="15.75">
      <c r="Y1903" s="3"/>
      <c r="Z1903" s="3"/>
      <c r="AA1903" s="6"/>
      <c r="AB1903" s="6"/>
    </row>
    <row r="1904" spans="25:28" ht="15.75">
      <c r="Y1904" s="3"/>
      <c r="Z1904" s="3"/>
      <c r="AA1904" s="6"/>
      <c r="AB1904" s="6"/>
    </row>
    <row r="1905" spans="25:28" ht="15.75">
      <c r="Y1905" s="3"/>
      <c r="Z1905" s="3"/>
      <c r="AA1905" s="6"/>
      <c r="AB1905" s="6"/>
    </row>
    <row r="1906" spans="25:28" ht="15.75">
      <c r="Y1906" s="3"/>
      <c r="Z1906" s="3"/>
      <c r="AA1906" s="6"/>
      <c r="AB1906" s="6"/>
    </row>
    <row r="1907" spans="25:28" ht="15.75">
      <c r="Y1907" s="3"/>
      <c r="Z1907" s="3"/>
      <c r="AA1907" s="6"/>
      <c r="AB1907" s="6"/>
    </row>
    <row r="1908" spans="25:28" ht="15.75">
      <c r="Y1908" s="3"/>
      <c r="Z1908" s="3"/>
      <c r="AA1908" s="6"/>
      <c r="AB1908" s="6"/>
    </row>
    <row r="1909" spans="25:28" ht="15.75">
      <c r="Y1909" s="3"/>
      <c r="Z1909" s="3"/>
      <c r="AA1909" s="6"/>
      <c r="AB1909" s="6"/>
    </row>
    <row r="1910" spans="25:28" ht="15.75">
      <c r="Y1910" s="3"/>
      <c r="Z1910" s="3"/>
      <c r="AA1910" s="6"/>
      <c r="AB1910" s="6"/>
    </row>
    <row r="1911" spans="25:28" ht="15.75">
      <c r="Y1911" s="3"/>
      <c r="Z1911" s="3"/>
      <c r="AA1911" s="6"/>
      <c r="AB1911" s="6"/>
    </row>
    <row r="1912" spans="25:28" ht="15.75">
      <c r="Y1912" s="3"/>
      <c r="Z1912" s="3"/>
      <c r="AA1912" s="6"/>
      <c r="AB1912" s="6"/>
    </row>
    <row r="1913" spans="25:28" ht="15.75">
      <c r="Y1913" s="3"/>
      <c r="Z1913" s="3"/>
      <c r="AA1913" s="6"/>
      <c r="AB1913" s="6"/>
    </row>
    <row r="1914" spans="25:28" ht="15.75">
      <c r="Y1914" s="3"/>
      <c r="Z1914" s="3"/>
      <c r="AA1914" s="6"/>
      <c r="AB1914" s="6"/>
    </row>
    <row r="1915" spans="25:28" ht="15.75">
      <c r="Y1915" s="3"/>
      <c r="Z1915" s="3"/>
      <c r="AA1915" s="6"/>
      <c r="AB1915" s="6"/>
    </row>
    <row r="1916" spans="25:28" ht="15.75">
      <c r="Y1916" s="3"/>
      <c r="Z1916" s="3"/>
      <c r="AA1916" s="6"/>
      <c r="AB1916" s="6"/>
    </row>
    <row r="1917" spans="25:28" ht="15.75">
      <c r="Y1917" s="3"/>
      <c r="Z1917" s="3"/>
      <c r="AA1917" s="6"/>
      <c r="AB1917" s="6"/>
    </row>
    <row r="1918" spans="25:28" ht="15.75">
      <c r="Y1918" s="3"/>
      <c r="Z1918" s="3"/>
      <c r="AA1918" s="6"/>
      <c r="AB1918" s="6"/>
    </row>
    <row r="1919" spans="25:28" ht="15.75">
      <c r="Y1919" s="3"/>
      <c r="Z1919" s="3"/>
      <c r="AA1919" s="6"/>
      <c r="AB1919" s="6"/>
    </row>
    <row r="1920" spans="25:28" ht="15.75">
      <c r="Y1920" s="3"/>
      <c r="Z1920" s="3"/>
      <c r="AA1920" s="6"/>
      <c r="AB1920" s="6"/>
    </row>
    <row r="1921" spans="25:28" ht="15.75">
      <c r="Y1921" s="3"/>
      <c r="Z1921" s="3"/>
      <c r="AA1921" s="6"/>
      <c r="AB1921" s="6"/>
    </row>
    <row r="1922" spans="25:28" ht="15.75">
      <c r="Y1922" s="3"/>
      <c r="Z1922" s="3"/>
      <c r="AA1922" s="6"/>
      <c r="AB1922" s="6"/>
    </row>
    <row r="1923" spans="25:28" ht="15.75">
      <c r="Y1923" s="3"/>
      <c r="Z1923" s="3"/>
      <c r="AA1923" s="6"/>
      <c r="AB1923" s="6"/>
    </row>
    <row r="1924" spans="25:28" ht="15.75">
      <c r="Y1924" s="3"/>
      <c r="Z1924" s="3"/>
      <c r="AA1924" s="6"/>
      <c r="AB1924" s="6"/>
    </row>
    <row r="1925" spans="25:28" ht="15.75">
      <c r="Y1925" s="3"/>
      <c r="Z1925" s="3"/>
      <c r="AA1925" s="6"/>
      <c r="AB1925" s="6"/>
    </row>
    <row r="1926" spans="25:28" ht="15.75">
      <c r="Y1926" s="3"/>
      <c r="Z1926" s="3"/>
      <c r="AA1926" s="6"/>
      <c r="AB1926" s="6"/>
    </row>
    <row r="1927" spans="25:28" ht="15.75">
      <c r="Y1927" s="3"/>
      <c r="Z1927" s="3"/>
      <c r="AA1927" s="6"/>
      <c r="AB1927" s="6"/>
    </row>
    <row r="1928" spans="25:28" ht="15.75">
      <c r="Y1928" s="3"/>
      <c r="Z1928" s="3"/>
      <c r="AA1928" s="6"/>
      <c r="AB1928" s="6"/>
    </row>
    <row r="1929" spans="25:28" ht="15.75">
      <c r="Y1929" s="3"/>
      <c r="Z1929" s="3"/>
      <c r="AA1929" s="6"/>
      <c r="AB1929" s="6"/>
    </row>
    <row r="1930" spans="25:28" ht="15.75">
      <c r="Y1930" s="3"/>
      <c r="Z1930" s="3"/>
      <c r="AA1930" s="6"/>
      <c r="AB1930" s="6"/>
    </row>
    <row r="1931" spans="25:28" ht="15.75">
      <c r="Y1931" s="3"/>
      <c r="Z1931" s="3"/>
      <c r="AA1931" s="6"/>
      <c r="AB1931" s="6"/>
    </row>
    <row r="1932" spans="25:28" ht="15.75">
      <c r="Y1932" s="3"/>
      <c r="Z1932" s="3"/>
      <c r="AA1932" s="6"/>
      <c r="AB1932" s="6"/>
    </row>
    <row r="1933" spans="25:28" ht="15.75">
      <c r="Y1933" s="3"/>
      <c r="Z1933" s="3"/>
      <c r="AA1933" s="6"/>
      <c r="AB1933" s="6"/>
    </row>
    <row r="1934" spans="25:28" ht="15.75">
      <c r="Y1934" s="3"/>
      <c r="Z1934" s="3"/>
      <c r="AA1934" s="6"/>
      <c r="AB1934" s="6"/>
    </row>
    <row r="1935" spans="25:28" ht="15.75">
      <c r="Y1935" s="3"/>
      <c r="Z1935" s="3"/>
      <c r="AA1935" s="6"/>
      <c r="AB1935" s="6"/>
    </row>
    <row r="1936" spans="25:28" ht="15.75">
      <c r="Y1936" s="3"/>
      <c r="Z1936" s="3"/>
      <c r="AA1936" s="6"/>
      <c r="AB1936" s="6"/>
    </row>
    <row r="1937" spans="25:28" ht="15.75">
      <c r="Y1937" s="3"/>
      <c r="Z1937" s="3"/>
      <c r="AA1937" s="6"/>
      <c r="AB1937" s="6"/>
    </row>
    <row r="1938" spans="25:28" ht="15.75">
      <c r="Y1938" s="3"/>
      <c r="Z1938" s="3"/>
      <c r="AA1938" s="6"/>
      <c r="AB1938" s="6"/>
    </row>
    <row r="1939" spans="25:28" ht="15.75">
      <c r="Y1939" s="3"/>
      <c r="Z1939" s="3"/>
      <c r="AA1939" s="6"/>
      <c r="AB1939" s="6"/>
    </row>
    <row r="1940" spans="25:28" ht="15.75">
      <c r="Y1940" s="3"/>
      <c r="Z1940" s="3"/>
      <c r="AA1940" s="6"/>
      <c r="AB1940" s="6"/>
    </row>
    <row r="1941" spans="25:28" ht="15.75">
      <c r="Y1941" s="3"/>
      <c r="Z1941" s="3"/>
      <c r="AA1941" s="6"/>
      <c r="AB1941" s="6"/>
    </row>
    <row r="1942" spans="25:28" ht="15.75">
      <c r="Y1942" s="3"/>
      <c r="Z1942" s="3"/>
      <c r="AA1942" s="6"/>
      <c r="AB1942" s="6"/>
    </row>
    <row r="1943" spans="25:28" ht="15.75">
      <c r="Y1943" s="3"/>
      <c r="Z1943" s="3"/>
      <c r="AA1943" s="6"/>
      <c r="AB1943" s="6"/>
    </row>
    <row r="1944" spans="25:28" ht="15.75">
      <c r="Y1944" s="3"/>
      <c r="Z1944" s="3"/>
      <c r="AA1944" s="6"/>
      <c r="AB1944" s="6"/>
    </row>
    <row r="1945" spans="25:28" ht="15.75">
      <c r="Y1945" s="3"/>
      <c r="Z1945" s="3"/>
      <c r="AA1945" s="6"/>
      <c r="AB1945" s="6"/>
    </row>
    <row r="1946" spans="25:28" ht="15.75">
      <c r="Y1946" s="3"/>
      <c r="Z1946" s="3"/>
      <c r="AA1946" s="6"/>
      <c r="AB1946" s="6"/>
    </row>
    <row r="1947" spans="25:28" ht="15.75">
      <c r="Y1947" s="3"/>
      <c r="Z1947" s="3"/>
      <c r="AA1947" s="6"/>
      <c r="AB1947" s="6"/>
    </row>
    <row r="1948" spans="25:28" ht="15.75">
      <c r="Y1948" s="3"/>
      <c r="Z1948" s="3"/>
      <c r="AA1948" s="6"/>
      <c r="AB1948" s="6"/>
    </row>
    <row r="1949" spans="25:28" ht="15.75">
      <c r="Y1949" s="3"/>
      <c r="Z1949" s="3"/>
      <c r="AA1949" s="6"/>
      <c r="AB1949" s="6"/>
    </row>
    <row r="1950" spans="25:28" ht="15.75">
      <c r="Y1950" s="3"/>
      <c r="Z1950" s="3"/>
      <c r="AA1950" s="6"/>
      <c r="AB1950" s="6"/>
    </row>
    <row r="1951" spans="25:28" ht="15.75">
      <c r="Y1951" s="3"/>
      <c r="Z1951" s="3"/>
      <c r="AA1951" s="6"/>
      <c r="AB1951" s="6"/>
    </row>
    <row r="1952" spans="25:28" ht="15.75">
      <c r="Y1952" s="3"/>
      <c r="Z1952" s="3"/>
      <c r="AA1952" s="6"/>
      <c r="AB1952" s="6"/>
    </row>
    <row r="1953" spans="25:28" ht="15.75">
      <c r="Y1953" s="3"/>
      <c r="Z1953" s="3"/>
      <c r="AA1953" s="6"/>
      <c r="AB1953" s="6"/>
    </row>
    <row r="1954" spans="25:28" ht="15.75">
      <c r="Y1954" s="3"/>
      <c r="Z1954" s="3"/>
      <c r="AA1954" s="6"/>
      <c r="AB1954" s="6"/>
    </row>
    <row r="1955" spans="25:28" ht="15.75">
      <c r="Y1955" s="3"/>
      <c r="Z1955" s="3"/>
      <c r="AA1955" s="6"/>
      <c r="AB1955" s="6"/>
    </row>
    <row r="1956" spans="25:28" ht="15.75">
      <c r="Y1956" s="3"/>
      <c r="Z1956" s="3"/>
      <c r="AA1956" s="6"/>
      <c r="AB1956" s="6"/>
    </row>
    <row r="1957" spans="25:28" ht="15.75">
      <c r="Y1957" s="3"/>
      <c r="Z1957" s="3"/>
      <c r="AA1957" s="6"/>
      <c r="AB1957" s="6"/>
    </row>
    <row r="1958" spans="25:28" ht="15.75">
      <c r="Y1958" s="3"/>
      <c r="Z1958" s="3"/>
      <c r="AA1958" s="6"/>
      <c r="AB1958" s="6"/>
    </row>
    <row r="1959" spans="25:28" ht="15.75">
      <c r="Y1959" s="3"/>
      <c r="Z1959" s="3"/>
      <c r="AA1959" s="6"/>
      <c r="AB1959" s="6"/>
    </row>
    <row r="1960" spans="25:28" ht="15.75">
      <c r="Y1960" s="3"/>
      <c r="Z1960" s="3"/>
      <c r="AA1960" s="6"/>
      <c r="AB1960" s="6"/>
    </row>
    <row r="1961" spans="25:28" ht="15.75">
      <c r="Y1961" s="3"/>
      <c r="Z1961" s="3"/>
      <c r="AA1961" s="6"/>
      <c r="AB1961" s="6"/>
    </row>
    <row r="1962" spans="25:28" ht="15.75">
      <c r="Y1962" s="3"/>
      <c r="Z1962" s="3"/>
      <c r="AA1962" s="6"/>
      <c r="AB1962" s="6"/>
    </row>
    <row r="1963" spans="25:28" ht="15.75">
      <c r="Y1963" s="3"/>
      <c r="Z1963" s="3"/>
      <c r="AA1963" s="6"/>
      <c r="AB1963" s="6"/>
    </row>
    <row r="1964" spans="25:28" ht="15.75">
      <c r="Y1964" s="3"/>
      <c r="Z1964" s="3"/>
      <c r="AA1964" s="6"/>
      <c r="AB1964" s="6"/>
    </row>
    <row r="1965" spans="25:28" ht="15.75">
      <c r="Y1965" s="3"/>
      <c r="Z1965" s="3"/>
      <c r="AA1965" s="6"/>
      <c r="AB1965" s="6"/>
    </row>
    <row r="1966" spans="25:28" ht="15.75">
      <c r="Y1966" s="3"/>
      <c r="Z1966" s="3"/>
      <c r="AA1966" s="6"/>
      <c r="AB1966" s="6"/>
    </row>
    <row r="1967" spans="25:28" ht="15.75">
      <c r="Y1967" s="3"/>
      <c r="Z1967" s="3"/>
      <c r="AA1967" s="6"/>
      <c r="AB1967" s="6"/>
    </row>
    <row r="1968" spans="25:28" ht="15.75">
      <c r="Y1968" s="3"/>
      <c r="Z1968" s="3"/>
      <c r="AA1968" s="6"/>
      <c r="AB1968" s="6"/>
    </row>
    <row r="1969" spans="25:28" ht="15.75">
      <c r="Y1969" s="3"/>
      <c r="Z1969" s="3"/>
      <c r="AA1969" s="6"/>
      <c r="AB1969" s="6"/>
    </row>
    <row r="1970" spans="25:28" ht="15.75">
      <c r="Y1970" s="3"/>
      <c r="Z1970" s="3"/>
      <c r="AA1970" s="6"/>
      <c r="AB1970" s="6"/>
    </row>
    <row r="1971" spans="25:28" ht="15.75">
      <c r="Y1971" s="3"/>
      <c r="Z1971" s="3"/>
      <c r="AA1971" s="6"/>
      <c r="AB1971" s="6"/>
    </row>
    <row r="1972" spans="25:28" ht="15.75">
      <c r="Y1972" s="3"/>
      <c r="Z1972" s="3"/>
      <c r="AA1972" s="6"/>
      <c r="AB1972" s="6"/>
    </row>
    <row r="1973" spans="25:28" ht="15.75">
      <c r="Y1973" s="3"/>
      <c r="Z1973" s="3"/>
      <c r="AA1973" s="6"/>
      <c r="AB1973" s="6"/>
    </row>
    <row r="1974" spans="25:28" ht="15.75">
      <c r="Y1974" s="3"/>
      <c r="Z1974" s="3"/>
      <c r="AA1974" s="6"/>
      <c r="AB1974" s="6"/>
    </row>
    <row r="1975" spans="25:28" ht="15.75">
      <c r="Y1975" s="3"/>
      <c r="Z1975" s="3"/>
      <c r="AA1975" s="6"/>
      <c r="AB1975" s="6"/>
    </row>
    <row r="1976" spans="25:28" ht="15.75">
      <c r="Y1976" s="3"/>
      <c r="Z1976" s="3"/>
      <c r="AA1976" s="6"/>
      <c r="AB1976" s="6"/>
    </row>
    <row r="1977" spans="25:28" ht="15.75">
      <c r="Y1977" s="3"/>
      <c r="Z1977" s="3"/>
      <c r="AA1977" s="6"/>
      <c r="AB1977" s="6"/>
    </row>
    <row r="1978" spans="25:28" ht="15.75">
      <c r="Y1978" s="3"/>
      <c r="Z1978" s="3"/>
      <c r="AA1978" s="6"/>
      <c r="AB1978" s="6"/>
    </row>
    <row r="1979" spans="25:28" ht="15.75">
      <c r="Y1979" s="3"/>
      <c r="Z1979" s="3"/>
      <c r="AA1979" s="6"/>
      <c r="AB1979" s="6"/>
    </row>
    <row r="1980" spans="25:28" ht="15.75">
      <c r="Y1980" s="3"/>
      <c r="Z1980" s="3"/>
      <c r="AA1980" s="6"/>
      <c r="AB1980" s="6"/>
    </row>
    <row r="1981" spans="25:28" ht="15.75">
      <c r="Y1981" s="3"/>
      <c r="Z1981" s="3"/>
      <c r="AA1981" s="6"/>
      <c r="AB1981" s="6"/>
    </row>
    <row r="1982" spans="25:28" ht="15.75">
      <c r="Y1982" s="3"/>
      <c r="Z1982" s="3"/>
      <c r="AA1982" s="6"/>
      <c r="AB1982" s="6"/>
    </row>
    <row r="1983" spans="25:28" ht="15.75">
      <c r="Y1983" s="3"/>
      <c r="Z1983" s="3"/>
      <c r="AA1983" s="6"/>
      <c r="AB1983" s="6"/>
    </row>
    <row r="1984" spans="25:28" ht="15.75">
      <c r="Y1984" s="3"/>
      <c r="Z1984" s="3"/>
      <c r="AA1984" s="6"/>
      <c r="AB1984" s="6"/>
    </row>
    <row r="1985" spans="25:28" ht="15.75">
      <c r="Y1985" s="3"/>
      <c r="Z1985" s="3"/>
      <c r="AA1985" s="6"/>
      <c r="AB1985" s="6"/>
    </row>
    <row r="1986" spans="25:28" ht="15.75">
      <c r="Y1986" s="3"/>
      <c r="Z1986" s="3"/>
      <c r="AA1986" s="6"/>
      <c r="AB1986" s="6"/>
    </row>
    <row r="1987" spans="25:28" ht="15.75">
      <c r="Y1987" s="3"/>
      <c r="Z1987" s="3"/>
      <c r="AA1987" s="6"/>
      <c r="AB1987" s="6"/>
    </row>
    <row r="1988" spans="25:28" ht="15.75">
      <c r="Y1988" s="3"/>
      <c r="Z1988" s="3"/>
      <c r="AA1988" s="6"/>
      <c r="AB1988" s="6"/>
    </row>
    <row r="1989" spans="25:28" ht="15.75">
      <c r="Y1989" s="3"/>
      <c r="Z1989" s="3"/>
      <c r="AA1989" s="6"/>
      <c r="AB1989" s="6"/>
    </row>
    <row r="1990" spans="25:28" ht="15.75">
      <c r="Y1990" s="3"/>
      <c r="Z1990" s="3"/>
      <c r="AA1990" s="6"/>
      <c r="AB1990" s="6"/>
    </row>
    <row r="1991" spans="25:28" ht="15.75">
      <c r="Y1991" s="3"/>
      <c r="Z1991" s="3"/>
      <c r="AA1991" s="6"/>
      <c r="AB1991" s="6"/>
    </row>
    <row r="1992" spans="25:28" ht="15.75">
      <c r="Y1992" s="3"/>
      <c r="Z1992" s="3"/>
      <c r="AA1992" s="6"/>
      <c r="AB1992" s="6"/>
    </row>
    <row r="1993" spans="25:28" ht="15.75">
      <c r="Y1993" s="3"/>
      <c r="Z1993" s="3"/>
      <c r="AA1993" s="6"/>
      <c r="AB1993" s="6"/>
    </row>
    <row r="1994" spans="25:28" ht="15.75">
      <c r="Y1994" s="3"/>
      <c r="Z1994" s="3"/>
      <c r="AA1994" s="6"/>
      <c r="AB1994" s="6"/>
    </row>
    <row r="1995" spans="25:28" ht="15.75">
      <c r="Y1995" s="3"/>
      <c r="Z1995" s="3"/>
      <c r="AA1995" s="6"/>
      <c r="AB1995" s="6"/>
    </row>
    <row r="1996" spans="25:28" ht="15.75">
      <c r="Y1996" s="3"/>
      <c r="Z1996" s="3"/>
      <c r="AA1996" s="6"/>
      <c r="AB1996" s="6"/>
    </row>
    <row r="1997" spans="25:28" ht="15.75">
      <c r="Y1997" s="3"/>
      <c r="Z1997" s="3"/>
      <c r="AA1997" s="6"/>
      <c r="AB1997" s="6"/>
    </row>
    <row r="1998" spans="25:28" ht="15.75">
      <c r="Y1998" s="3"/>
      <c r="Z1998" s="3"/>
      <c r="AA1998" s="6"/>
      <c r="AB1998" s="6"/>
    </row>
    <row r="1999" spans="25:28" ht="15.75">
      <c r="Y1999" s="3"/>
      <c r="Z1999" s="3"/>
      <c r="AA1999" s="6"/>
      <c r="AB1999" s="6"/>
    </row>
    <row r="2000" spans="25:28" ht="15.75">
      <c r="Y2000" s="3"/>
      <c r="Z2000" s="3"/>
      <c r="AA2000" s="6"/>
      <c r="AB2000" s="6"/>
    </row>
    <row r="2001" spans="25:28" ht="15.75">
      <c r="Y2001" s="3"/>
      <c r="Z2001" s="3"/>
      <c r="AA2001" s="6"/>
      <c r="AB2001" s="6"/>
    </row>
    <row r="2002" spans="25:28" ht="15.75">
      <c r="Y2002" s="3"/>
      <c r="Z2002" s="3"/>
      <c r="AA2002" s="6"/>
      <c r="AB2002" s="6"/>
    </row>
    <row r="2003" spans="25:28" ht="15.75">
      <c r="Y2003" s="3"/>
      <c r="Z2003" s="3"/>
      <c r="AA2003" s="6"/>
      <c r="AB2003" s="6"/>
    </row>
    <row r="2004" spans="25:28" ht="15.75">
      <c r="Y2004" s="3"/>
      <c r="Z2004" s="3"/>
      <c r="AA2004" s="6"/>
      <c r="AB2004" s="6"/>
    </row>
    <row r="2005" spans="25:28" ht="15.75">
      <c r="Y2005" s="3"/>
      <c r="Z2005" s="3"/>
      <c r="AA2005" s="6"/>
      <c r="AB2005" s="6"/>
    </row>
    <row r="2006" spans="25:28" ht="15.75">
      <c r="Y2006" s="3"/>
      <c r="Z2006" s="3"/>
      <c r="AA2006" s="6"/>
      <c r="AB2006" s="6"/>
    </row>
    <row r="2007" spans="25:28" ht="15.75">
      <c r="Y2007" s="3"/>
      <c r="Z2007" s="3"/>
      <c r="AA2007" s="6"/>
      <c r="AB2007" s="6"/>
    </row>
    <row r="2008" spans="25:28" ht="15.75">
      <c r="Y2008" s="3"/>
      <c r="Z2008" s="3"/>
      <c r="AA2008" s="6"/>
      <c r="AB2008" s="6"/>
    </row>
    <row r="2009" spans="25:28" ht="15.75">
      <c r="Y2009" s="3"/>
      <c r="Z2009" s="3"/>
      <c r="AA2009" s="6"/>
      <c r="AB2009" s="6"/>
    </row>
    <row r="2010" spans="25:28" ht="15.75">
      <c r="Y2010" s="3"/>
      <c r="Z2010" s="3"/>
      <c r="AA2010" s="6"/>
      <c r="AB2010" s="6"/>
    </row>
    <row r="2011" spans="25:28" ht="15.75">
      <c r="Y2011" s="3"/>
      <c r="Z2011" s="3"/>
      <c r="AA2011" s="6"/>
      <c r="AB2011" s="6"/>
    </row>
    <row r="2012" spans="25:28" ht="15.75">
      <c r="Y2012" s="3"/>
      <c r="Z2012" s="3"/>
      <c r="AA2012" s="6"/>
      <c r="AB2012" s="6"/>
    </row>
    <row r="2013" spans="25:28" ht="15.75">
      <c r="Y2013" s="3"/>
      <c r="Z2013" s="3"/>
      <c r="AA2013" s="6"/>
      <c r="AB2013" s="6"/>
    </row>
    <row r="2014" spans="25:28" ht="15.75">
      <c r="Y2014" s="3"/>
      <c r="Z2014" s="3"/>
      <c r="AA2014" s="6"/>
      <c r="AB2014" s="6"/>
    </row>
    <row r="2015" spans="25:28" ht="15.75">
      <c r="Y2015" s="3"/>
      <c r="Z2015" s="3"/>
      <c r="AA2015" s="6"/>
      <c r="AB2015" s="6"/>
    </row>
    <row r="2016" spans="25:28" ht="15.75">
      <c r="Y2016" s="3"/>
      <c r="Z2016" s="3"/>
      <c r="AA2016" s="6"/>
      <c r="AB2016" s="6"/>
    </row>
    <row r="2017" spans="25:28" ht="15.75">
      <c r="Y2017" s="3"/>
      <c r="Z2017" s="3"/>
      <c r="AA2017" s="6"/>
      <c r="AB2017" s="6"/>
    </row>
    <row r="2018" spans="25:28" ht="15.75">
      <c r="Y2018" s="3"/>
      <c r="Z2018" s="3"/>
      <c r="AA2018" s="6"/>
      <c r="AB2018" s="6"/>
    </row>
    <row r="2019" spans="25:28" ht="15.75">
      <c r="Y2019" s="3"/>
      <c r="Z2019" s="3"/>
      <c r="AA2019" s="6"/>
      <c r="AB2019" s="6"/>
    </row>
    <row r="2020" spans="25:28" ht="15.75">
      <c r="Y2020" s="3"/>
      <c r="Z2020" s="3"/>
      <c r="AA2020" s="6"/>
      <c r="AB2020" s="6"/>
    </row>
    <row r="2021" spans="25:28" ht="15.75">
      <c r="Y2021" s="3"/>
      <c r="Z2021" s="3"/>
      <c r="AA2021" s="6"/>
      <c r="AB2021" s="6"/>
    </row>
    <row r="2022" spans="25:28" ht="15.75">
      <c r="Y2022" s="3"/>
      <c r="Z2022" s="3"/>
      <c r="AA2022" s="6"/>
      <c r="AB2022" s="6"/>
    </row>
    <row r="2023" spans="25:28" ht="15.75">
      <c r="Y2023" s="3"/>
      <c r="Z2023" s="3"/>
      <c r="AA2023" s="6"/>
      <c r="AB2023" s="6"/>
    </row>
    <row r="2024" spans="25:28" ht="15.75">
      <c r="Y2024" s="3"/>
      <c r="Z2024" s="3"/>
      <c r="AA2024" s="6"/>
      <c r="AB2024" s="6"/>
    </row>
    <row r="2025" spans="25:28" ht="15.75">
      <c r="Y2025" s="3"/>
      <c r="Z2025" s="3"/>
      <c r="AA2025" s="6"/>
      <c r="AB2025" s="6"/>
    </row>
    <row r="2026" spans="25:28" ht="15.75">
      <c r="Y2026" s="3"/>
      <c r="Z2026" s="3"/>
      <c r="AA2026" s="6"/>
      <c r="AB2026" s="6"/>
    </row>
    <row r="2027" spans="25:28" ht="15.75">
      <c r="Y2027" s="3"/>
      <c r="Z2027" s="3"/>
      <c r="AA2027" s="6"/>
      <c r="AB2027" s="6"/>
    </row>
    <row r="2028" spans="25:28" ht="15.75">
      <c r="Y2028" s="3"/>
      <c r="Z2028" s="3"/>
      <c r="AA2028" s="6"/>
      <c r="AB2028" s="6"/>
    </row>
    <row r="2029" spans="25:28" ht="15.75">
      <c r="Y2029" s="3"/>
      <c r="Z2029" s="3"/>
      <c r="AA2029" s="6"/>
      <c r="AB2029" s="6"/>
    </row>
    <row r="2030" spans="25:28" ht="15.75">
      <c r="Y2030" s="3"/>
      <c r="Z2030" s="3"/>
      <c r="AA2030" s="6"/>
      <c r="AB2030" s="6"/>
    </row>
    <row r="2031" spans="25:28" ht="15.75">
      <c r="Y2031" s="3"/>
      <c r="Z2031" s="3"/>
      <c r="AA2031" s="6"/>
      <c r="AB2031" s="6"/>
    </row>
    <row r="2032" spans="25:28" ht="15.75">
      <c r="Y2032" s="3"/>
      <c r="Z2032" s="3"/>
      <c r="AA2032" s="6"/>
      <c r="AB2032" s="6"/>
    </row>
    <row r="2033" spans="25:28" ht="15.75">
      <c r="Y2033" s="3"/>
      <c r="Z2033" s="3"/>
      <c r="AA2033" s="6"/>
      <c r="AB2033" s="6"/>
    </row>
    <row r="2034" spans="25:28" ht="15.75">
      <c r="Y2034" s="3"/>
      <c r="Z2034" s="3"/>
      <c r="AA2034" s="6"/>
      <c r="AB2034" s="6"/>
    </row>
    <row r="2035" spans="25:28" ht="15.75">
      <c r="Y2035" s="3"/>
      <c r="Z2035" s="3"/>
      <c r="AA2035" s="6"/>
      <c r="AB2035" s="6"/>
    </row>
    <row r="2036" spans="25:28" ht="15.75">
      <c r="Y2036" s="3"/>
      <c r="Z2036" s="3"/>
      <c r="AA2036" s="6"/>
      <c r="AB2036" s="6"/>
    </row>
    <row r="2037" spans="25:28" ht="15.75">
      <c r="Y2037" s="3"/>
      <c r="Z2037" s="3"/>
      <c r="AA2037" s="6"/>
      <c r="AB2037" s="6"/>
    </row>
    <row r="2038" spans="25:28" ht="15.75">
      <c r="Y2038" s="3"/>
      <c r="Z2038" s="3"/>
      <c r="AA2038" s="6"/>
      <c r="AB2038" s="6"/>
    </row>
    <row r="2039" spans="25:28" ht="15.75">
      <c r="Y2039" s="3"/>
      <c r="Z2039" s="3"/>
      <c r="AA2039" s="6"/>
      <c r="AB2039" s="6"/>
    </row>
    <row r="2040" spans="25:28" ht="15.75">
      <c r="Y2040" s="3"/>
      <c r="Z2040" s="3"/>
      <c r="AA2040" s="6"/>
      <c r="AB2040" s="6"/>
    </row>
    <row r="2041" spans="25:28" ht="15.75">
      <c r="Y2041" s="3"/>
      <c r="Z2041" s="3"/>
      <c r="AA2041" s="6"/>
      <c r="AB2041" s="6"/>
    </row>
    <row r="2042" spans="25:28" ht="15.75">
      <c r="Y2042" s="3"/>
      <c r="Z2042" s="3"/>
      <c r="AA2042" s="6"/>
      <c r="AB2042" s="6"/>
    </row>
    <row r="2043" spans="25:28" ht="15.75">
      <c r="Y2043" s="3"/>
      <c r="Z2043" s="3"/>
      <c r="AA2043" s="6"/>
      <c r="AB2043" s="6"/>
    </row>
    <row r="2044" spans="25:28" ht="15.75">
      <c r="Y2044" s="3"/>
      <c r="Z2044" s="3"/>
      <c r="AA2044" s="6"/>
      <c r="AB2044" s="6"/>
    </row>
    <row r="2045" spans="25:28" ht="15.75">
      <c r="Y2045" s="3"/>
      <c r="Z2045" s="3"/>
      <c r="AA2045" s="6"/>
      <c r="AB2045" s="6"/>
    </row>
    <row r="2046" spans="25:28" ht="15.75">
      <c r="Y2046" s="3"/>
      <c r="Z2046" s="3"/>
      <c r="AA2046" s="6"/>
      <c r="AB2046" s="6"/>
    </row>
    <row r="2047" spans="25:28" ht="15.75">
      <c r="Y2047" s="3"/>
      <c r="Z2047" s="3"/>
      <c r="AA2047" s="6"/>
      <c r="AB2047" s="6"/>
    </row>
    <row r="2048" spans="25:28" ht="15.75">
      <c r="Y2048" s="3"/>
      <c r="Z2048" s="3"/>
      <c r="AA2048" s="6"/>
      <c r="AB2048" s="6"/>
    </row>
    <row r="2049" spans="25:28" ht="15.75">
      <c r="Y2049" s="3"/>
      <c r="Z2049" s="3"/>
      <c r="AA2049" s="6"/>
      <c r="AB2049" s="6"/>
    </row>
    <row r="2050" spans="25:28" ht="15.75">
      <c r="Y2050" s="3"/>
      <c r="Z2050" s="3"/>
      <c r="AA2050" s="6"/>
      <c r="AB2050" s="6"/>
    </row>
    <row r="2051" spans="25:28" ht="15.75">
      <c r="Y2051" s="3"/>
      <c r="Z2051" s="3"/>
      <c r="AA2051" s="6"/>
      <c r="AB2051" s="6"/>
    </row>
    <row r="2052" spans="25:28" ht="15.75">
      <c r="Y2052" s="3"/>
      <c r="Z2052" s="3"/>
      <c r="AA2052" s="6"/>
      <c r="AB2052" s="6"/>
    </row>
    <row r="2053" spans="25:28" ht="15.75">
      <c r="Y2053" s="3"/>
      <c r="Z2053" s="3"/>
      <c r="AA2053" s="6"/>
      <c r="AB2053" s="6"/>
    </row>
    <row r="2054" spans="25:28" ht="15.75">
      <c r="Y2054" s="3"/>
      <c r="Z2054" s="3"/>
      <c r="AA2054" s="6"/>
      <c r="AB2054" s="6"/>
    </row>
    <row r="2055" spans="25:28" ht="15.75">
      <c r="Y2055" s="3"/>
      <c r="Z2055" s="3"/>
      <c r="AA2055" s="6"/>
      <c r="AB2055" s="6"/>
    </row>
    <row r="2056" spans="25:28" ht="15.75">
      <c r="Y2056" s="3"/>
      <c r="Z2056" s="3"/>
      <c r="AA2056" s="6"/>
      <c r="AB2056" s="6"/>
    </row>
    <row r="2057" spans="25:28" ht="15.75">
      <c r="Y2057" s="3"/>
      <c r="Z2057" s="3"/>
      <c r="AA2057" s="6"/>
      <c r="AB2057" s="6"/>
    </row>
    <row r="2058" spans="25:28" ht="15.75">
      <c r="Y2058" s="3"/>
      <c r="Z2058" s="3"/>
      <c r="AA2058" s="6"/>
      <c r="AB2058" s="6"/>
    </row>
    <row r="2059" spans="25:28" ht="15.75">
      <c r="Y2059" s="3"/>
      <c r="Z2059" s="3"/>
      <c r="AA2059" s="6"/>
      <c r="AB2059" s="6"/>
    </row>
    <row r="2060" spans="25:28" ht="15.75">
      <c r="Y2060" s="3"/>
      <c r="Z2060" s="3"/>
      <c r="AA2060" s="6"/>
      <c r="AB2060" s="6"/>
    </row>
    <row r="2061" spans="25:28" ht="15.75">
      <c r="Y2061" s="3"/>
      <c r="Z2061" s="3"/>
      <c r="AA2061" s="6"/>
      <c r="AB2061" s="6"/>
    </row>
    <row r="2062" spans="25:28" ht="15.75">
      <c r="Y2062" s="3"/>
      <c r="Z2062" s="3"/>
      <c r="AA2062" s="6"/>
      <c r="AB2062" s="6"/>
    </row>
    <row r="2063" spans="25:28" ht="15.75">
      <c r="Y2063" s="3"/>
      <c r="Z2063" s="3"/>
      <c r="AA2063" s="6"/>
      <c r="AB2063" s="6"/>
    </row>
    <row r="2064" spans="25:28" ht="15.75">
      <c r="Y2064" s="3"/>
      <c r="Z2064" s="3"/>
      <c r="AA2064" s="6"/>
      <c r="AB2064" s="6"/>
    </row>
    <row r="2065" spans="25:28" ht="15.75">
      <c r="Y2065" s="3"/>
      <c r="Z2065" s="3"/>
      <c r="AA2065" s="6"/>
      <c r="AB2065" s="6"/>
    </row>
    <row r="2066" spans="25:28" ht="15.75">
      <c r="Y2066" s="3"/>
      <c r="Z2066" s="3"/>
      <c r="AA2066" s="6"/>
      <c r="AB2066" s="6"/>
    </row>
    <row r="2067" spans="25:28" ht="15.75">
      <c r="Y2067" s="3"/>
      <c r="Z2067" s="3"/>
      <c r="AA2067" s="6"/>
      <c r="AB2067" s="6"/>
    </row>
    <row r="2068" spans="25:28" ht="15.75">
      <c r="Y2068" s="3"/>
      <c r="Z2068" s="3"/>
      <c r="AA2068" s="6"/>
      <c r="AB2068" s="6"/>
    </row>
    <row r="2069" spans="25:28" ht="15.75">
      <c r="Y2069" s="3"/>
      <c r="Z2069" s="3"/>
      <c r="AA2069" s="6"/>
      <c r="AB2069" s="6"/>
    </row>
    <row r="2070" spans="25:28" ht="15.75">
      <c r="Y2070" s="3"/>
      <c r="Z2070" s="3"/>
      <c r="AA2070" s="6"/>
      <c r="AB2070" s="6"/>
    </row>
    <row r="2071" spans="25:28" ht="15.75">
      <c r="Y2071" s="3"/>
      <c r="Z2071" s="3"/>
      <c r="AA2071" s="6"/>
      <c r="AB2071" s="6"/>
    </row>
    <row r="2072" spans="25:28" ht="15.75">
      <c r="Y2072" s="3"/>
      <c r="Z2072" s="3"/>
      <c r="AA2072" s="6"/>
      <c r="AB2072" s="6"/>
    </row>
    <row r="2073" spans="25:28" ht="15.75">
      <c r="Y2073" s="3"/>
      <c r="Z2073" s="3"/>
      <c r="AA2073" s="6"/>
      <c r="AB2073" s="6"/>
    </row>
    <row r="2074" spans="25:28" ht="15.75">
      <c r="Y2074" s="3"/>
      <c r="Z2074" s="3"/>
      <c r="AA2074" s="6"/>
      <c r="AB2074" s="6"/>
    </row>
    <row r="2075" spans="25:28" ht="15.75">
      <c r="Y2075" s="3"/>
      <c r="Z2075" s="3"/>
      <c r="AA2075" s="6"/>
      <c r="AB2075" s="6"/>
    </row>
    <row r="2076" spans="25:28" ht="15.75">
      <c r="Y2076" s="3"/>
      <c r="Z2076" s="3"/>
      <c r="AA2076" s="6"/>
      <c r="AB2076" s="6"/>
    </row>
    <row r="2077" spans="25:28" ht="15.75">
      <c r="Y2077" s="3"/>
      <c r="Z2077" s="3"/>
      <c r="AA2077" s="6"/>
      <c r="AB2077" s="6"/>
    </row>
    <row r="2078" spans="25:28" ht="15.75">
      <c r="Y2078" s="3"/>
      <c r="Z2078" s="3"/>
      <c r="AA2078" s="6"/>
      <c r="AB2078" s="6"/>
    </row>
    <row r="2079" spans="25:28" ht="15.75">
      <c r="Y2079" s="3"/>
      <c r="Z2079" s="3"/>
      <c r="AA2079" s="6"/>
      <c r="AB2079" s="6"/>
    </row>
    <row r="2080" spans="25:28" ht="15.75">
      <c r="Y2080" s="3"/>
      <c r="Z2080" s="3"/>
      <c r="AA2080" s="6"/>
      <c r="AB2080" s="6"/>
    </row>
    <row r="2081" spans="25:28" ht="15.75">
      <c r="Y2081" s="3"/>
      <c r="Z2081" s="3"/>
      <c r="AA2081" s="6"/>
      <c r="AB2081" s="6"/>
    </row>
    <row r="2082" spans="25:28" ht="15.75">
      <c r="Y2082" s="3"/>
      <c r="Z2082" s="3"/>
      <c r="AA2082" s="6"/>
      <c r="AB2082" s="6"/>
    </row>
    <row r="2083" spans="25:28" ht="15.75">
      <c r="Y2083" s="3"/>
      <c r="Z2083" s="3"/>
      <c r="AA2083" s="6"/>
      <c r="AB2083" s="6"/>
    </row>
    <row r="2084" spans="25:28" ht="15.75">
      <c r="Y2084" s="3"/>
      <c r="Z2084" s="3"/>
      <c r="AA2084" s="6"/>
      <c r="AB2084" s="6"/>
    </row>
    <row r="2085" spans="25:28" ht="15.75">
      <c r="Y2085" s="3"/>
      <c r="Z2085" s="3"/>
      <c r="AA2085" s="6"/>
      <c r="AB2085" s="6"/>
    </row>
    <row r="2086" spans="25:28" ht="15.75">
      <c r="Y2086" s="3"/>
      <c r="Z2086" s="3"/>
      <c r="AA2086" s="6"/>
      <c r="AB2086" s="6"/>
    </row>
    <row r="2087" spans="25:28" ht="15.75">
      <c r="Y2087" s="3"/>
      <c r="Z2087" s="3"/>
      <c r="AA2087" s="6"/>
      <c r="AB2087" s="6"/>
    </row>
    <row r="2088" spans="25:28" ht="15.75">
      <c r="Y2088" s="3"/>
      <c r="Z2088" s="3"/>
      <c r="AA2088" s="6"/>
      <c r="AB2088" s="6"/>
    </row>
    <row r="2089" spans="25:28" ht="15.75">
      <c r="Y2089" s="3"/>
      <c r="Z2089" s="3"/>
      <c r="AA2089" s="6"/>
      <c r="AB2089" s="6"/>
    </row>
    <row r="2090" spans="25:28" ht="15.75">
      <c r="Y2090" s="3"/>
      <c r="Z2090" s="3"/>
      <c r="AA2090" s="6"/>
      <c r="AB2090" s="6"/>
    </row>
    <row r="2091" spans="25:28" ht="15.75">
      <c r="Y2091" s="3"/>
      <c r="Z2091" s="3"/>
      <c r="AA2091" s="6"/>
      <c r="AB2091" s="6"/>
    </row>
    <row r="2092" spans="25:28" ht="15.75">
      <c r="Y2092" s="3"/>
      <c r="Z2092" s="3"/>
      <c r="AA2092" s="6"/>
      <c r="AB2092" s="6"/>
    </row>
    <row r="2093" spans="25:28" ht="15.75">
      <c r="Y2093" s="3"/>
      <c r="Z2093" s="3"/>
      <c r="AA2093" s="6"/>
      <c r="AB2093" s="6"/>
    </row>
    <row r="2094" spans="25:28" ht="15.75">
      <c r="Y2094" s="3"/>
      <c r="Z2094" s="3"/>
      <c r="AA2094" s="6"/>
      <c r="AB2094" s="6"/>
    </row>
    <row r="2095" spans="25:28" ht="15.75">
      <c r="Y2095" s="3"/>
      <c r="Z2095" s="3"/>
      <c r="AA2095" s="6"/>
      <c r="AB2095" s="6"/>
    </row>
    <row r="2096" spans="25:28" ht="15.75">
      <c r="Y2096" s="3"/>
      <c r="Z2096" s="3"/>
      <c r="AA2096" s="6"/>
      <c r="AB2096" s="6"/>
    </row>
    <row r="2097" spans="25:28" ht="15.75">
      <c r="Y2097" s="3"/>
      <c r="Z2097" s="3"/>
      <c r="AA2097" s="6"/>
      <c r="AB2097" s="6"/>
    </row>
    <row r="2098" spans="25:28" ht="15.75">
      <c r="Y2098" s="3"/>
      <c r="Z2098" s="3"/>
      <c r="AA2098" s="6"/>
      <c r="AB2098" s="6"/>
    </row>
    <row r="2099" spans="25:28" ht="15.75">
      <c r="Y2099" s="3"/>
      <c r="Z2099" s="3"/>
      <c r="AA2099" s="6"/>
      <c r="AB2099" s="6"/>
    </row>
    <row r="2100" spans="25:28" ht="15.75">
      <c r="Y2100" s="3"/>
      <c r="Z2100" s="3"/>
      <c r="AA2100" s="6"/>
      <c r="AB2100" s="6"/>
    </row>
    <row r="2101" spans="25:28" ht="15.75">
      <c r="Y2101" s="3"/>
      <c r="Z2101" s="3"/>
      <c r="AA2101" s="6"/>
      <c r="AB2101" s="6"/>
    </row>
    <row r="2102" spans="25:28" ht="15.75">
      <c r="Y2102" s="3"/>
      <c r="Z2102" s="3"/>
      <c r="AA2102" s="6"/>
      <c r="AB2102" s="6"/>
    </row>
    <row r="2103" spans="25:28" ht="15.75">
      <c r="Y2103" s="3"/>
      <c r="Z2103" s="3"/>
      <c r="AA2103" s="6"/>
      <c r="AB2103" s="6"/>
    </row>
    <row r="2104" spans="25:28" ht="15.75">
      <c r="Y2104" s="3"/>
      <c r="Z2104" s="3"/>
      <c r="AA2104" s="6"/>
      <c r="AB2104" s="6"/>
    </row>
    <row r="2105" spans="25:28" ht="15.75">
      <c r="Y2105" s="3"/>
      <c r="Z2105" s="3"/>
      <c r="AA2105" s="6"/>
      <c r="AB2105" s="6"/>
    </row>
    <row r="2106" spans="25:28" ht="15.75">
      <c r="Y2106" s="3"/>
      <c r="Z2106" s="3"/>
      <c r="AA2106" s="6"/>
      <c r="AB2106" s="6"/>
    </row>
    <row r="2107" spans="25:28" ht="15.75">
      <c r="Y2107" s="3"/>
      <c r="Z2107" s="3"/>
      <c r="AA2107" s="6"/>
      <c r="AB2107" s="6"/>
    </row>
    <row r="2108" spans="25:28" ht="15.75">
      <c r="Y2108" s="3"/>
      <c r="Z2108" s="3"/>
      <c r="AA2108" s="6"/>
      <c r="AB2108" s="6"/>
    </row>
    <row r="2109" spans="25:28" ht="15.75">
      <c r="Y2109" s="3"/>
      <c r="Z2109" s="3"/>
      <c r="AA2109" s="6"/>
      <c r="AB2109" s="6"/>
    </row>
    <row r="2110" spans="25:28" ht="15.75">
      <c r="Y2110" s="3"/>
      <c r="Z2110" s="3"/>
      <c r="AA2110" s="6"/>
      <c r="AB2110" s="6"/>
    </row>
    <row r="2111" spans="25:28" ht="15.75">
      <c r="Y2111" s="3"/>
      <c r="Z2111" s="3"/>
      <c r="AA2111" s="6"/>
      <c r="AB2111" s="6"/>
    </row>
    <row r="2112" spans="25:28" ht="15.75">
      <c r="Y2112" s="3"/>
      <c r="Z2112" s="3"/>
      <c r="AA2112" s="6"/>
      <c r="AB2112" s="6"/>
    </row>
    <row r="2113" spans="25:28" ht="15.75">
      <c r="Y2113" s="3"/>
      <c r="Z2113" s="3"/>
      <c r="AA2113" s="6"/>
      <c r="AB2113" s="6"/>
    </row>
    <row r="2114" spans="25:28" ht="15.75">
      <c r="Y2114" s="3"/>
      <c r="Z2114" s="3"/>
      <c r="AA2114" s="6"/>
      <c r="AB2114" s="6"/>
    </row>
    <row r="2115" spans="25:28" ht="15.75">
      <c r="Y2115" s="3"/>
      <c r="Z2115" s="3"/>
      <c r="AA2115" s="6"/>
      <c r="AB2115" s="6"/>
    </row>
    <row r="2116" spans="25:28" ht="15.75">
      <c r="Y2116" s="3"/>
      <c r="Z2116" s="3"/>
      <c r="AA2116" s="6"/>
      <c r="AB2116" s="6"/>
    </row>
    <row r="2117" spans="25:28" ht="15.75">
      <c r="Y2117" s="3"/>
      <c r="Z2117" s="3"/>
      <c r="AA2117" s="6"/>
      <c r="AB2117" s="6"/>
    </row>
    <row r="2118" spans="25:28" ht="15.75">
      <c r="Y2118" s="3"/>
      <c r="Z2118" s="3"/>
      <c r="AA2118" s="6"/>
      <c r="AB2118" s="6"/>
    </row>
    <row r="2119" spans="25:28" ht="15.75">
      <c r="Y2119" s="3"/>
      <c r="Z2119" s="3"/>
      <c r="AA2119" s="6"/>
      <c r="AB2119" s="6"/>
    </row>
    <row r="2120" spans="25:28" ht="15.75">
      <c r="Y2120" s="3"/>
      <c r="Z2120" s="3"/>
      <c r="AA2120" s="6"/>
      <c r="AB2120" s="6"/>
    </row>
    <row r="2121" spans="25:28" ht="15.75">
      <c r="Y2121" s="3"/>
      <c r="Z2121" s="3"/>
      <c r="AA2121" s="6"/>
      <c r="AB2121" s="6"/>
    </row>
    <row r="2122" spans="25:28" ht="15.75">
      <c r="Y2122" s="3"/>
      <c r="Z2122" s="3"/>
      <c r="AA2122" s="6"/>
      <c r="AB2122" s="6"/>
    </row>
    <row r="2123" spans="25:28" ht="15.75">
      <c r="Y2123" s="3"/>
      <c r="Z2123" s="3"/>
      <c r="AA2123" s="6"/>
      <c r="AB2123" s="6"/>
    </row>
    <row r="2124" spans="25:28" ht="15.75">
      <c r="Y2124" s="3"/>
      <c r="Z2124" s="3"/>
      <c r="AA2124" s="6"/>
      <c r="AB2124" s="6"/>
    </row>
    <row r="2125" spans="25:28" ht="15.75">
      <c r="Y2125" s="3"/>
      <c r="Z2125" s="3"/>
      <c r="AA2125" s="6"/>
      <c r="AB2125" s="6"/>
    </row>
    <row r="2126" spans="25:28" ht="15.75">
      <c r="Y2126" s="3"/>
      <c r="Z2126" s="3"/>
      <c r="AA2126" s="6"/>
      <c r="AB2126" s="6"/>
    </row>
    <row r="2127" spans="25:28" ht="15.75">
      <c r="Y2127" s="3"/>
      <c r="Z2127" s="3"/>
      <c r="AA2127" s="6"/>
      <c r="AB2127" s="6"/>
    </row>
    <row r="2128" spans="25:28" ht="15.75">
      <c r="Y2128" s="3"/>
      <c r="Z2128" s="3"/>
      <c r="AA2128" s="6"/>
      <c r="AB2128" s="6"/>
    </row>
    <row r="2129" spans="25:28" ht="15.75">
      <c r="Y2129" s="3"/>
      <c r="Z2129" s="3"/>
      <c r="AA2129" s="6"/>
      <c r="AB2129" s="6"/>
    </row>
    <row r="2130" spans="25:28" ht="15.75">
      <c r="Y2130" s="3"/>
      <c r="Z2130" s="3"/>
      <c r="AA2130" s="6"/>
      <c r="AB2130" s="6"/>
    </row>
    <row r="2131" spans="25:28" ht="15.75">
      <c r="Y2131" s="3"/>
      <c r="Z2131" s="3"/>
      <c r="AA2131" s="6"/>
      <c r="AB2131" s="6"/>
    </row>
    <row r="2132" spans="25:28" ht="15.75">
      <c r="Y2132" s="3"/>
      <c r="Z2132" s="3"/>
      <c r="AA2132" s="6"/>
      <c r="AB2132" s="6"/>
    </row>
    <row r="2133" spans="25:28" ht="15.75">
      <c r="Y2133" s="3"/>
      <c r="Z2133" s="3"/>
      <c r="AA2133" s="6"/>
      <c r="AB2133" s="6"/>
    </row>
    <row r="2134" spans="25:28" ht="15.75">
      <c r="Y2134" s="3"/>
      <c r="Z2134" s="3"/>
      <c r="AA2134" s="6"/>
      <c r="AB2134" s="6"/>
    </row>
    <row r="2135" spans="25:28" ht="15.75">
      <c r="Y2135" s="3"/>
      <c r="Z2135" s="3"/>
      <c r="AA2135" s="6"/>
      <c r="AB2135" s="6"/>
    </row>
    <row r="2136" spans="25:28" ht="15.75">
      <c r="Y2136" s="3"/>
      <c r="Z2136" s="3"/>
      <c r="AA2136" s="6"/>
      <c r="AB2136" s="6"/>
    </row>
    <row r="2137" spans="25:28" ht="15.75">
      <c r="Y2137" s="3"/>
      <c r="Z2137" s="3"/>
      <c r="AA2137" s="6"/>
      <c r="AB2137" s="6"/>
    </row>
    <row r="2138" spans="25:28" ht="15.75">
      <c r="Y2138" s="3"/>
      <c r="Z2138" s="3"/>
      <c r="AA2138" s="6"/>
      <c r="AB2138" s="6"/>
    </row>
    <row r="2139" spans="25:28" ht="15.75">
      <c r="Y2139" s="3"/>
      <c r="Z2139" s="3"/>
      <c r="AA2139" s="6"/>
      <c r="AB2139" s="6"/>
    </row>
    <row r="2140" spans="25:28" ht="15.75">
      <c r="Y2140" s="3"/>
      <c r="Z2140" s="3"/>
      <c r="AA2140" s="6"/>
      <c r="AB2140" s="6"/>
    </row>
    <row r="2141" spans="25:28" ht="15.75">
      <c r="Y2141" s="3"/>
      <c r="Z2141" s="3"/>
      <c r="AA2141" s="6"/>
      <c r="AB2141" s="6"/>
    </row>
    <row r="2142" spans="25:28" ht="15.75">
      <c r="Y2142" s="3"/>
      <c r="Z2142" s="3"/>
      <c r="AA2142" s="6"/>
      <c r="AB2142" s="6"/>
    </row>
    <row r="2143" spans="25:28" ht="15.75">
      <c r="Y2143" s="3"/>
      <c r="Z2143" s="3"/>
      <c r="AA2143" s="6"/>
      <c r="AB2143" s="6"/>
    </row>
    <row r="2144" spans="25:28" ht="15.75">
      <c r="Y2144" s="3"/>
      <c r="Z2144" s="3"/>
      <c r="AA2144" s="6"/>
      <c r="AB2144" s="6"/>
    </row>
    <row r="2145" spans="25:28" ht="15.75">
      <c r="Y2145" s="3"/>
      <c r="Z2145" s="3"/>
      <c r="AA2145" s="6"/>
      <c r="AB2145" s="6"/>
    </row>
    <row r="2146" spans="25:28" ht="15.75">
      <c r="Y2146" s="3"/>
      <c r="Z2146" s="3"/>
      <c r="AA2146" s="6"/>
      <c r="AB2146" s="6"/>
    </row>
    <row r="2147" spans="25:28" ht="15.75">
      <c r="Y2147" s="3"/>
      <c r="Z2147" s="3"/>
      <c r="AA2147" s="6"/>
      <c r="AB2147" s="6"/>
    </row>
    <row r="2148" spans="25:28" ht="15.75">
      <c r="Y2148" s="3"/>
      <c r="Z2148" s="3"/>
      <c r="AA2148" s="6"/>
      <c r="AB2148" s="6"/>
    </row>
    <row r="2149" spans="25:28" ht="15.75">
      <c r="Y2149" s="3"/>
      <c r="Z2149" s="3"/>
      <c r="AA2149" s="6"/>
      <c r="AB2149" s="6"/>
    </row>
    <row r="2150" spans="25:28" ht="15.75">
      <c r="Y2150" s="3"/>
      <c r="Z2150" s="3"/>
      <c r="AA2150" s="6"/>
      <c r="AB2150" s="6"/>
    </row>
    <row r="2151" spans="25:28" ht="15.75">
      <c r="Y2151" s="3"/>
      <c r="Z2151" s="3"/>
      <c r="AA2151" s="6"/>
      <c r="AB2151" s="6"/>
    </row>
    <row r="2152" spans="25:28" ht="15.75">
      <c r="Y2152" s="3"/>
      <c r="Z2152" s="3"/>
      <c r="AA2152" s="6"/>
      <c r="AB2152" s="6"/>
    </row>
    <row r="2153" spans="25:28" ht="15.75">
      <c r="Y2153" s="3"/>
      <c r="Z2153" s="3"/>
      <c r="AA2153" s="6"/>
      <c r="AB2153" s="6"/>
    </row>
    <row r="2154" spans="25:28" ht="15.75">
      <c r="Y2154" s="3"/>
      <c r="Z2154" s="3"/>
      <c r="AA2154" s="6"/>
      <c r="AB2154" s="6"/>
    </row>
    <row r="2155" spans="25:28" ht="15.75">
      <c r="Y2155" s="3"/>
      <c r="Z2155" s="3"/>
      <c r="AA2155" s="6"/>
      <c r="AB2155" s="6"/>
    </row>
    <row r="2156" spans="25:28" ht="15.75">
      <c r="Y2156" s="3"/>
      <c r="Z2156" s="3"/>
      <c r="AA2156" s="6"/>
      <c r="AB2156" s="6"/>
    </row>
    <row r="2157" spans="25:28" ht="15.75">
      <c r="Y2157" s="3"/>
      <c r="Z2157" s="3"/>
      <c r="AA2157" s="6"/>
      <c r="AB2157" s="6"/>
    </row>
    <row r="2158" spans="25:28" ht="15.75">
      <c r="Y2158" s="3"/>
      <c r="Z2158" s="3"/>
      <c r="AA2158" s="6"/>
      <c r="AB2158" s="6"/>
    </row>
    <row r="2159" spans="25:28" ht="15.75">
      <c r="Y2159" s="3"/>
      <c r="Z2159" s="3"/>
      <c r="AA2159" s="6"/>
      <c r="AB2159" s="6"/>
    </row>
    <row r="2160" spans="25:28" ht="15.75">
      <c r="Y2160" s="3"/>
      <c r="Z2160" s="3"/>
      <c r="AA2160" s="6"/>
      <c r="AB2160" s="6"/>
    </row>
    <row r="2161" spans="25:28" ht="15.75">
      <c r="Y2161" s="3"/>
      <c r="Z2161" s="3"/>
      <c r="AA2161" s="6"/>
      <c r="AB2161" s="6"/>
    </row>
    <row r="2162" spans="25:28" ht="15.75">
      <c r="Y2162" s="3"/>
      <c r="Z2162" s="3"/>
      <c r="AA2162" s="6"/>
      <c r="AB2162" s="6"/>
    </row>
    <row r="2163" spans="25:28" ht="15.75">
      <c r="Y2163" s="3"/>
      <c r="Z2163" s="3"/>
      <c r="AA2163" s="6"/>
      <c r="AB2163" s="6"/>
    </row>
    <row r="2164" spans="25:28" ht="15.75">
      <c r="Y2164" s="3"/>
      <c r="Z2164" s="3"/>
      <c r="AA2164" s="6"/>
      <c r="AB2164" s="6"/>
    </row>
    <row r="2165" spans="25:28" ht="15.75">
      <c r="Y2165" s="3"/>
      <c r="Z2165" s="3"/>
      <c r="AA2165" s="6"/>
      <c r="AB2165" s="6"/>
    </row>
    <row r="2166" spans="25:28" ht="15.75">
      <c r="Y2166" s="3"/>
      <c r="Z2166" s="3"/>
      <c r="AA2166" s="6"/>
      <c r="AB2166" s="6"/>
    </row>
    <row r="2167" spans="25:28" ht="15.75">
      <c r="Y2167" s="3"/>
      <c r="Z2167" s="3"/>
      <c r="AA2167" s="6"/>
      <c r="AB2167" s="6"/>
    </row>
    <row r="2168" spans="25:28" ht="15.75">
      <c r="Y2168" s="3"/>
      <c r="Z2168" s="3"/>
      <c r="AA2168" s="6"/>
      <c r="AB2168" s="6"/>
    </row>
    <row r="2169" spans="25:28" ht="15.75">
      <c r="Y2169" s="3"/>
      <c r="Z2169" s="3"/>
      <c r="AA2169" s="6"/>
      <c r="AB2169" s="6"/>
    </row>
    <row r="2170" spans="25:28" ht="15.75">
      <c r="Y2170" s="3"/>
      <c r="Z2170" s="3"/>
      <c r="AA2170" s="6"/>
      <c r="AB2170" s="6"/>
    </row>
    <row r="2171" spans="25:28" ht="15.75">
      <c r="Y2171" s="3"/>
      <c r="Z2171" s="3"/>
      <c r="AA2171" s="6"/>
      <c r="AB2171" s="6"/>
    </row>
    <row r="2172" spans="25:28" ht="15.75">
      <c r="Y2172" s="3"/>
      <c r="Z2172" s="3"/>
      <c r="AA2172" s="6"/>
      <c r="AB2172" s="6"/>
    </row>
    <row r="2173" spans="25:28" ht="15.75">
      <c r="Y2173" s="3"/>
      <c r="Z2173" s="3"/>
      <c r="AA2173" s="6"/>
      <c r="AB2173" s="6"/>
    </row>
    <row r="2174" spans="25:28" ht="15.75">
      <c r="Y2174" s="3"/>
      <c r="Z2174" s="3"/>
      <c r="AA2174" s="6"/>
      <c r="AB2174" s="6"/>
    </row>
    <row r="2175" spans="25:28" ht="15.75">
      <c r="Y2175" s="3"/>
      <c r="Z2175" s="3"/>
      <c r="AA2175" s="6"/>
      <c r="AB2175" s="6"/>
    </row>
    <row r="2176" spans="25:28" ht="15.75">
      <c r="Y2176" s="3"/>
      <c r="Z2176" s="3"/>
      <c r="AA2176" s="6"/>
      <c r="AB2176" s="6"/>
    </row>
    <row r="2177" spans="25:28" ht="15.75">
      <c r="Y2177" s="3"/>
      <c r="Z2177" s="3"/>
      <c r="AA2177" s="6"/>
      <c r="AB2177" s="6"/>
    </row>
    <row r="2178" spans="25:28" ht="15.75">
      <c r="Y2178" s="3"/>
      <c r="Z2178" s="3"/>
      <c r="AA2178" s="6"/>
      <c r="AB2178" s="6"/>
    </row>
    <row r="2179" spans="25:28" ht="15.75">
      <c r="Y2179" s="3"/>
      <c r="Z2179" s="3"/>
      <c r="AA2179" s="6"/>
      <c r="AB2179" s="6"/>
    </row>
    <row r="2180" spans="25:28" ht="15.75">
      <c r="Y2180" s="3"/>
      <c r="Z2180" s="3"/>
      <c r="AA2180" s="6"/>
      <c r="AB2180" s="6"/>
    </row>
    <row r="2181" spans="25:28" ht="15.75">
      <c r="Y2181" s="3"/>
      <c r="Z2181" s="3"/>
      <c r="AA2181" s="6"/>
      <c r="AB2181" s="6"/>
    </row>
    <row r="2182" spans="25:28" ht="15.75">
      <c r="Y2182" s="3"/>
      <c r="Z2182" s="3"/>
      <c r="AA2182" s="6"/>
      <c r="AB2182" s="6"/>
    </row>
    <row r="2183" spans="25:28" ht="15.75">
      <c r="Y2183" s="3"/>
      <c r="Z2183" s="3"/>
      <c r="AA2183" s="6"/>
      <c r="AB2183" s="6"/>
    </row>
    <row r="2184" spans="25:28" ht="15.75">
      <c r="Y2184" s="3"/>
      <c r="Z2184" s="3"/>
      <c r="AA2184" s="6"/>
      <c r="AB2184" s="6"/>
    </row>
    <row r="2185" spans="25:28" ht="15.75">
      <c r="Y2185" s="3"/>
      <c r="Z2185" s="3"/>
      <c r="AA2185" s="6"/>
      <c r="AB2185" s="6"/>
    </row>
    <row r="2186" spans="25:28" ht="15.75">
      <c r="Y2186" s="3"/>
      <c r="Z2186" s="3"/>
      <c r="AA2186" s="6"/>
      <c r="AB2186" s="6"/>
    </row>
    <row r="2187" spans="25:28" ht="15.75">
      <c r="Y2187" s="3"/>
      <c r="Z2187" s="3"/>
      <c r="AA2187" s="6"/>
      <c r="AB2187" s="6"/>
    </row>
    <row r="2188" spans="25:28" ht="15.75">
      <c r="Y2188" s="3"/>
      <c r="Z2188" s="3"/>
      <c r="AA2188" s="6"/>
      <c r="AB2188" s="6"/>
    </row>
    <row r="2189" spans="25:28" ht="15.75">
      <c r="Y2189" s="3"/>
      <c r="Z2189" s="3"/>
      <c r="AA2189" s="6"/>
      <c r="AB2189" s="6"/>
    </row>
    <row r="2190" spans="25:28" ht="15.75">
      <c r="Y2190" s="3"/>
      <c r="Z2190" s="3"/>
      <c r="AA2190" s="6"/>
      <c r="AB2190" s="6"/>
    </row>
    <row r="2191" spans="25:28" ht="15.75">
      <c r="Y2191" s="3"/>
      <c r="Z2191" s="3"/>
      <c r="AA2191" s="6"/>
      <c r="AB2191" s="6"/>
    </row>
    <row r="2192" spans="25:28" ht="15.75">
      <c r="Y2192" s="3"/>
      <c r="Z2192" s="3"/>
      <c r="AA2192" s="6"/>
      <c r="AB2192" s="6"/>
    </row>
    <row r="2193" spans="25:28" ht="15.75">
      <c r="Y2193" s="3"/>
      <c r="Z2193" s="3"/>
      <c r="AA2193" s="6"/>
      <c r="AB2193" s="6"/>
    </row>
    <row r="2194" spans="25:28" ht="15.75">
      <c r="Y2194" s="3"/>
      <c r="Z2194" s="3"/>
      <c r="AA2194" s="6"/>
      <c r="AB2194" s="6"/>
    </row>
    <row r="2195" spans="25:28" ht="15.75">
      <c r="Y2195" s="3"/>
      <c r="Z2195" s="3"/>
      <c r="AA2195" s="6"/>
      <c r="AB2195" s="6"/>
    </row>
    <row r="2196" spans="25:28" ht="15.75">
      <c r="Y2196" s="3"/>
      <c r="Z2196" s="3"/>
      <c r="AA2196" s="6"/>
      <c r="AB2196" s="6"/>
    </row>
    <row r="2197" spans="25:28" ht="15.75">
      <c r="Y2197" s="3"/>
      <c r="Z2197" s="3"/>
      <c r="AA2197" s="6"/>
      <c r="AB2197" s="6"/>
    </row>
    <row r="2198" spans="25:28" ht="15.75">
      <c r="Y2198" s="3"/>
      <c r="Z2198" s="3"/>
      <c r="AA2198" s="6"/>
      <c r="AB2198" s="6"/>
    </row>
    <row r="2199" spans="25:28" ht="15.75">
      <c r="Y2199" s="3"/>
      <c r="Z2199" s="3"/>
      <c r="AA2199" s="6"/>
      <c r="AB2199" s="6"/>
    </row>
    <row r="2200" spans="25:28" ht="15.75">
      <c r="Y2200" s="3"/>
      <c r="Z2200" s="3"/>
      <c r="AA2200" s="6"/>
      <c r="AB2200" s="6"/>
    </row>
    <row r="2201" spans="25:28" ht="15.75">
      <c r="Y2201" s="3"/>
      <c r="Z2201" s="3"/>
      <c r="AA2201" s="6"/>
      <c r="AB2201" s="6"/>
    </row>
    <row r="2202" spans="25:28" ht="15.75">
      <c r="Y2202" s="3"/>
      <c r="Z2202" s="3"/>
      <c r="AA2202" s="6"/>
      <c r="AB2202" s="6"/>
    </row>
    <row r="2203" spans="25:28" ht="15.75">
      <c r="Y2203" s="3"/>
      <c r="Z2203" s="3"/>
      <c r="AA2203" s="6"/>
      <c r="AB2203" s="6"/>
    </row>
    <row r="2204" spans="25:28" ht="15.75">
      <c r="Y2204" s="3"/>
      <c r="Z2204" s="3"/>
      <c r="AA2204" s="6"/>
      <c r="AB2204" s="6"/>
    </row>
    <row r="2205" spans="25:28" ht="15.75">
      <c r="Y2205" s="3"/>
      <c r="Z2205" s="3"/>
      <c r="AA2205" s="6"/>
      <c r="AB2205" s="6"/>
    </row>
    <row r="2206" spans="25:28" ht="15.75">
      <c r="Y2206" s="3"/>
      <c r="Z2206" s="3"/>
      <c r="AA2206" s="6"/>
      <c r="AB2206" s="6"/>
    </row>
    <row r="2207" spans="25:28" ht="15.75">
      <c r="Y2207" s="3"/>
      <c r="Z2207" s="3"/>
      <c r="AA2207" s="6"/>
      <c r="AB2207" s="6"/>
    </row>
    <row r="2208" spans="25:28" ht="15.75">
      <c r="Y2208" s="3"/>
      <c r="Z2208" s="3"/>
      <c r="AA2208" s="6"/>
      <c r="AB2208" s="6"/>
    </row>
    <row r="2209" spans="25:28" ht="15.75">
      <c r="Y2209" s="3"/>
      <c r="Z2209" s="3"/>
      <c r="AA2209" s="6"/>
      <c r="AB2209" s="6"/>
    </row>
    <row r="2210" spans="25:28" ht="15.75">
      <c r="Y2210" s="3"/>
      <c r="Z2210" s="3"/>
      <c r="AA2210" s="6"/>
      <c r="AB2210" s="6"/>
    </row>
    <row r="2211" spans="25:28" ht="15.75">
      <c r="Y2211" s="3"/>
      <c r="Z2211" s="3"/>
      <c r="AA2211" s="6"/>
      <c r="AB2211" s="6"/>
    </row>
    <row r="2212" spans="25:28" ht="15.75">
      <c r="Y2212" s="3"/>
      <c r="Z2212" s="3"/>
      <c r="AA2212" s="6"/>
      <c r="AB2212" s="6"/>
    </row>
    <row r="2213" spans="25:28" ht="15.75">
      <c r="Y2213" s="3"/>
      <c r="Z2213" s="3"/>
      <c r="AA2213" s="6"/>
      <c r="AB2213" s="6"/>
    </row>
    <row r="2214" spans="25:28" ht="15.75">
      <c r="Y2214" s="3"/>
      <c r="Z2214" s="3"/>
      <c r="AA2214" s="6"/>
      <c r="AB2214" s="6"/>
    </row>
    <row r="2215" spans="25:28" ht="15.75">
      <c r="Y2215" s="3"/>
      <c r="Z2215" s="3"/>
      <c r="AA2215" s="6"/>
      <c r="AB2215" s="6"/>
    </row>
    <row r="2216" spans="25:28" ht="15.75">
      <c r="Y2216" s="3"/>
      <c r="Z2216" s="3"/>
      <c r="AA2216" s="6"/>
      <c r="AB2216" s="6"/>
    </row>
    <row r="2217" spans="25:28" ht="15.75">
      <c r="Y2217" s="3"/>
      <c r="Z2217" s="3"/>
      <c r="AA2217" s="6"/>
      <c r="AB2217" s="6"/>
    </row>
    <row r="2218" spans="25:28" ht="15.75">
      <c r="Y2218" s="3"/>
      <c r="Z2218" s="3"/>
      <c r="AA2218" s="6"/>
      <c r="AB2218" s="6"/>
    </row>
    <row r="2219" spans="25:28" ht="15.75">
      <c r="Y2219" s="3"/>
      <c r="Z2219" s="3"/>
      <c r="AA2219" s="6"/>
      <c r="AB2219" s="6"/>
    </row>
    <row r="2220" spans="25:28" ht="15.75">
      <c r="Y2220" s="3"/>
      <c r="Z2220" s="3"/>
      <c r="AA2220" s="6"/>
      <c r="AB2220" s="6"/>
    </row>
    <row r="2221" spans="25:28" ht="15.75">
      <c r="Y2221" s="3"/>
      <c r="Z2221" s="3"/>
      <c r="AA2221" s="6"/>
      <c r="AB2221" s="6"/>
    </row>
    <row r="2222" spans="25:28" ht="15.75">
      <c r="Y2222" s="3"/>
      <c r="Z2222" s="3"/>
      <c r="AA2222" s="6"/>
      <c r="AB2222" s="6"/>
    </row>
    <row r="2223" spans="25:28" ht="15.75">
      <c r="Y2223" s="3"/>
      <c r="Z2223" s="3"/>
      <c r="AA2223" s="6"/>
      <c r="AB2223" s="6"/>
    </row>
    <row r="2224" spans="25:28" ht="15.75">
      <c r="Y2224" s="3"/>
      <c r="Z2224" s="3"/>
      <c r="AA2224" s="6"/>
      <c r="AB2224" s="6"/>
    </row>
    <row r="2225" spans="25:28" ht="15.75">
      <c r="Y2225" s="3"/>
      <c r="Z2225" s="3"/>
      <c r="AA2225" s="6"/>
      <c r="AB2225" s="6"/>
    </row>
    <row r="2226" spans="25:28" ht="15.75">
      <c r="Y2226" s="3"/>
      <c r="Z2226" s="3"/>
      <c r="AA2226" s="6"/>
      <c r="AB2226" s="6"/>
    </row>
    <row r="2227" spans="25:28" ht="15.75">
      <c r="Y2227" s="3"/>
      <c r="Z2227" s="3"/>
      <c r="AA2227" s="6"/>
      <c r="AB2227" s="6"/>
    </row>
    <row r="2228" spans="25:28" ht="15.75">
      <c r="Y2228" s="3"/>
      <c r="Z2228" s="3"/>
      <c r="AA2228" s="6"/>
      <c r="AB2228" s="6"/>
    </row>
    <row r="2229" spans="25:28" ht="15.75">
      <c r="Y2229" s="3"/>
      <c r="Z2229" s="3"/>
      <c r="AA2229" s="6"/>
      <c r="AB2229" s="6"/>
    </row>
    <row r="2230" spans="25:28" ht="15.75">
      <c r="Y2230" s="3"/>
      <c r="Z2230" s="3"/>
      <c r="AA2230" s="6"/>
      <c r="AB2230" s="6"/>
    </row>
    <row r="2231" spans="25:28" ht="15.75">
      <c r="Y2231" s="3"/>
      <c r="Z2231" s="3"/>
      <c r="AA2231" s="6"/>
      <c r="AB2231" s="6"/>
    </row>
    <row r="2232" spans="25:28" ht="15.75">
      <c r="Y2232" s="3"/>
      <c r="Z2232" s="3"/>
      <c r="AA2232" s="6"/>
      <c r="AB2232" s="6"/>
    </row>
    <row r="2233" spans="25:28" ht="15.75">
      <c r="Y2233" s="3"/>
      <c r="Z2233" s="3"/>
      <c r="AA2233" s="6"/>
      <c r="AB2233" s="6"/>
    </row>
    <row r="2234" spans="25:28" ht="15.75">
      <c r="Y2234" s="3"/>
      <c r="Z2234" s="3"/>
      <c r="AA2234" s="6"/>
      <c r="AB2234" s="6"/>
    </row>
    <row r="2235" spans="25:28" ht="15.75">
      <c r="Y2235" s="3"/>
      <c r="Z2235" s="3"/>
      <c r="AA2235" s="6"/>
      <c r="AB2235" s="6"/>
    </row>
    <row r="2236" spans="25:28" ht="15.75">
      <c r="Y2236" s="3"/>
      <c r="Z2236" s="3"/>
      <c r="AA2236" s="6"/>
      <c r="AB2236" s="6"/>
    </row>
    <row r="2237" spans="25:28" ht="15.75">
      <c r="Y2237" s="3"/>
      <c r="Z2237" s="3"/>
      <c r="AA2237" s="6"/>
      <c r="AB2237" s="6"/>
    </row>
    <row r="2238" spans="25:28" ht="15.75">
      <c r="Y2238" s="3"/>
      <c r="Z2238" s="3"/>
      <c r="AA2238" s="6"/>
      <c r="AB2238" s="6"/>
    </row>
    <row r="2239" spans="25:28" ht="15.75">
      <c r="Y2239" s="3"/>
      <c r="Z2239" s="3"/>
      <c r="AA2239" s="6"/>
      <c r="AB2239" s="6"/>
    </row>
    <row r="2240" spans="25:28" ht="15.75">
      <c r="Y2240" s="3"/>
      <c r="Z2240" s="3"/>
      <c r="AA2240" s="6"/>
      <c r="AB2240" s="6"/>
    </row>
    <row r="2241" spans="25:28" ht="15.75">
      <c r="Y2241" s="3"/>
      <c r="Z2241" s="3"/>
      <c r="AA2241" s="6"/>
      <c r="AB2241" s="6"/>
    </row>
    <row r="2242" spans="25:28" ht="15.75">
      <c r="Y2242" s="3"/>
      <c r="Z2242" s="3"/>
      <c r="AA2242" s="6"/>
      <c r="AB2242" s="6"/>
    </row>
    <row r="2243" spans="25:28" ht="15.75">
      <c r="Y2243" s="3"/>
      <c r="Z2243" s="3"/>
      <c r="AA2243" s="6"/>
      <c r="AB2243" s="6"/>
    </row>
    <row r="2244" spans="25:28" ht="15.75">
      <c r="Y2244" s="3"/>
      <c r="Z2244" s="3"/>
      <c r="AA2244" s="6"/>
      <c r="AB2244" s="6"/>
    </row>
    <row r="2245" spans="25:28" ht="15.75">
      <c r="Y2245" s="3"/>
      <c r="Z2245" s="3"/>
      <c r="AA2245" s="6"/>
      <c r="AB2245" s="6"/>
    </row>
    <row r="2246" spans="25:28" ht="15.75">
      <c r="Y2246" s="3"/>
      <c r="Z2246" s="3"/>
      <c r="AA2246" s="6"/>
      <c r="AB2246" s="6"/>
    </row>
    <row r="2247" spans="25:28" ht="15.75">
      <c r="Y2247" s="3"/>
      <c r="Z2247" s="3"/>
      <c r="AA2247" s="6"/>
      <c r="AB2247" s="6"/>
    </row>
    <row r="2248" spans="25:28" ht="15.75">
      <c r="Y2248" s="3"/>
      <c r="Z2248" s="3"/>
      <c r="AA2248" s="6"/>
      <c r="AB2248" s="6"/>
    </row>
    <row r="2249" spans="25:28" ht="15.75">
      <c r="Y2249" s="3"/>
      <c r="Z2249" s="3"/>
      <c r="AA2249" s="6"/>
      <c r="AB2249" s="6"/>
    </row>
    <row r="2250" spans="25:28" ht="15.75">
      <c r="Y2250" s="3"/>
      <c r="Z2250" s="3"/>
      <c r="AA2250" s="6"/>
      <c r="AB2250" s="6"/>
    </row>
    <row r="2251" spans="25:28" ht="15.75">
      <c r="Y2251" s="3"/>
      <c r="Z2251" s="3"/>
      <c r="AA2251" s="6"/>
      <c r="AB2251" s="6"/>
    </row>
    <row r="2252" spans="25:28" ht="15.75">
      <c r="Y2252" s="3"/>
      <c r="Z2252" s="3"/>
      <c r="AA2252" s="6"/>
      <c r="AB2252" s="6"/>
    </row>
    <row r="2253" spans="25:28" ht="15.75">
      <c r="Y2253" s="3"/>
      <c r="Z2253" s="3"/>
      <c r="AA2253" s="6"/>
      <c r="AB2253" s="6"/>
    </row>
    <row r="2254" spans="25:28" ht="15.75">
      <c r="Y2254" s="3"/>
      <c r="Z2254" s="3"/>
      <c r="AA2254" s="6"/>
      <c r="AB2254" s="6"/>
    </row>
    <row r="2255" spans="25:28" ht="15.75">
      <c r="Y2255" s="3"/>
      <c r="Z2255" s="3"/>
      <c r="AA2255" s="6"/>
      <c r="AB2255" s="6"/>
    </row>
    <row r="2256" spans="25:28" ht="15.75">
      <c r="Y2256" s="3"/>
      <c r="Z2256" s="3"/>
      <c r="AA2256" s="6"/>
      <c r="AB2256" s="6"/>
    </row>
    <row r="2257" spans="25:28" ht="15.75">
      <c r="Y2257" s="3"/>
      <c r="Z2257" s="3"/>
      <c r="AA2257" s="6"/>
      <c r="AB2257" s="6"/>
    </row>
    <row r="2258" spans="25:28" ht="15.75">
      <c r="Y2258" s="3"/>
      <c r="Z2258" s="3"/>
      <c r="AA2258" s="6"/>
      <c r="AB2258" s="6"/>
    </row>
    <row r="2259" spans="25:28" ht="15.75">
      <c r="Y2259" s="3"/>
      <c r="Z2259" s="3"/>
      <c r="AA2259" s="6"/>
      <c r="AB2259" s="6"/>
    </row>
    <row r="2260" spans="25:28" ht="15.75">
      <c r="Y2260" s="3"/>
      <c r="Z2260" s="3"/>
      <c r="AA2260" s="6"/>
      <c r="AB2260" s="6"/>
    </row>
    <row r="2261" spans="25:28" ht="15.75">
      <c r="Y2261" s="3"/>
      <c r="Z2261" s="3"/>
      <c r="AA2261" s="6"/>
      <c r="AB2261" s="6"/>
    </row>
    <row r="2262" spans="25:28" ht="15.75">
      <c r="Y2262" s="3"/>
      <c r="Z2262" s="3"/>
      <c r="AA2262" s="6"/>
      <c r="AB2262" s="6"/>
    </row>
    <row r="2263" spans="25:28" ht="15.75">
      <c r="Y2263" s="3"/>
      <c r="Z2263" s="3"/>
      <c r="AA2263" s="6"/>
      <c r="AB2263" s="6"/>
    </row>
    <row r="2264" spans="25:28" ht="15.75">
      <c r="Y2264" s="3"/>
      <c r="Z2264" s="3"/>
      <c r="AA2264" s="6"/>
      <c r="AB2264" s="6"/>
    </row>
    <row r="2265" spans="25:28" ht="15.75">
      <c r="Y2265" s="3"/>
      <c r="Z2265" s="3"/>
      <c r="AA2265" s="6"/>
      <c r="AB2265" s="6"/>
    </row>
    <row r="2266" spans="25:28" ht="15.75">
      <c r="Y2266" s="3"/>
      <c r="Z2266" s="3"/>
      <c r="AA2266" s="6"/>
      <c r="AB2266" s="6"/>
    </row>
    <row r="2267" spans="25:28" ht="15.75">
      <c r="Y2267" s="3"/>
      <c r="Z2267" s="3"/>
      <c r="AA2267" s="6"/>
      <c r="AB2267" s="6"/>
    </row>
    <row r="2268" spans="25:28" ht="15.75">
      <c r="Y2268" s="3"/>
      <c r="Z2268" s="3"/>
      <c r="AA2268" s="6"/>
      <c r="AB2268" s="6"/>
    </row>
    <row r="2269" spans="25:28" ht="15.75">
      <c r="Y2269" s="3"/>
      <c r="Z2269" s="3"/>
      <c r="AA2269" s="6"/>
      <c r="AB2269" s="6"/>
    </row>
    <row r="2270" spans="25:28" ht="15.75">
      <c r="Y2270" s="3"/>
      <c r="Z2270" s="3"/>
      <c r="AA2270" s="6"/>
      <c r="AB2270" s="6"/>
    </row>
    <row r="2271" spans="25:28" ht="15.75">
      <c r="Y2271" s="3"/>
      <c r="Z2271" s="3"/>
      <c r="AA2271" s="6"/>
      <c r="AB2271" s="6"/>
    </row>
    <row r="2272" spans="25:28" ht="15.75">
      <c r="Y2272" s="3"/>
      <c r="Z2272" s="3"/>
      <c r="AA2272" s="6"/>
      <c r="AB2272" s="6"/>
    </row>
    <row r="2273" spans="25:28" ht="15.75">
      <c r="Y2273" s="3"/>
      <c r="Z2273" s="3"/>
      <c r="AA2273" s="6"/>
      <c r="AB2273" s="6"/>
    </row>
    <row r="2274" spans="25:28" ht="15.75">
      <c r="Y2274" s="3"/>
      <c r="Z2274" s="3"/>
      <c r="AA2274" s="6"/>
      <c r="AB2274" s="6"/>
    </row>
    <row r="2275" spans="25:28" ht="15.75">
      <c r="Y2275" s="3"/>
      <c r="Z2275" s="3"/>
      <c r="AA2275" s="6"/>
      <c r="AB2275" s="6"/>
    </row>
    <row r="2276" spans="25:28" ht="15.75">
      <c r="Y2276" s="3"/>
      <c r="Z2276" s="3"/>
      <c r="AA2276" s="6"/>
      <c r="AB2276" s="6"/>
    </row>
    <row r="2277" spans="25:28" ht="15.75">
      <c r="Y2277" s="3"/>
      <c r="Z2277" s="3"/>
      <c r="AA2277" s="6"/>
      <c r="AB2277" s="6"/>
    </row>
    <row r="2278" spans="25:28" ht="15.75">
      <c r="Y2278" s="3"/>
      <c r="Z2278" s="3"/>
      <c r="AA2278" s="6"/>
      <c r="AB2278" s="6"/>
    </row>
    <row r="2279" spans="25:28" ht="15.75">
      <c r="Y2279" s="3"/>
      <c r="Z2279" s="3"/>
      <c r="AA2279" s="6"/>
      <c r="AB2279" s="6"/>
    </row>
    <row r="2280" spans="25:28" ht="15.75">
      <c r="Y2280" s="3"/>
      <c r="Z2280" s="3"/>
      <c r="AA2280" s="6"/>
      <c r="AB2280" s="6"/>
    </row>
    <row r="2281" spans="25:28" ht="15.75">
      <c r="Y2281" s="3"/>
      <c r="Z2281" s="3"/>
      <c r="AA2281" s="6"/>
      <c r="AB2281" s="6"/>
    </row>
    <row r="2282" spans="25:28" ht="15.75">
      <c r="Y2282" s="3"/>
      <c r="Z2282" s="3"/>
      <c r="AA2282" s="6"/>
      <c r="AB2282" s="6"/>
    </row>
    <row r="2283" spans="25:28" ht="15.75">
      <c r="Y2283" s="3"/>
      <c r="Z2283" s="3"/>
      <c r="AA2283" s="6"/>
      <c r="AB2283" s="6"/>
    </row>
    <row r="2284" spans="25:28" ht="15.75">
      <c r="Y2284" s="3"/>
      <c r="Z2284" s="3"/>
      <c r="AA2284" s="6"/>
      <c r="AB2284" s="6"/>
    </row>
    <row r="2285" spans="25:28" ht="15.75">
      <c r="Y2285" s="3"/>
      <c r="Z2285" s="3"/>
      <c r="AA2285" s="6"/>
      <c r="AB2285" s="6"/>
    </row>
    <row r="2286" spans="25:28" ht="15.75">
      <c r="Y2286" s="3"/>
      <c r="Z2286" s="3"/>
      <c r="AA2286" s="6"/>
      <c r="AB2286" s="6"/>
    </row>
    <row r="2287" spans="25:28" ht="15.75">
      <c r="Y2287" s="3"/>
      <c r="Z2287" s="3"/>
      <c r="AA2287" s="6"/>
      <c r="AB2287" s="6"/>
    </row>
    <row r="2288" spans="25:28" ht="15.75">
      <c r="Y2288" s="3"/>
      <c r="Z2288" s="3"/>
      <c r="AA2288" s="6"/>
      <c r="AB2288" s="6"/>
    </row>
    <row r="2289" spans="25:28" ht="15.75">
      <c r="Y2289" s="3"/>
      <c r="Z2289" s="3"/>
      <c r="AA2289" s="6"/>
      <c r="AB2289" s="6"/>
    </row>
    <row r="2290" spans="25:28" ht="15.75">
      <c r="Y2290" s="3"/>
      <c r="Z2290" s="3"/>
      <c r="AA2290" s="6"/>
      <c r="AB2290" s="6"/>
    </row>
    <row r="2291" spans="25:28" ht="15.75">
      <c r="Y2291" s="3"/>
      <c r="Z2291" s="3"/>
      <c r="AA2291" s="6"/>
      <c r="AB2291" s="6"/>
    </row>
    <row r="2292" spans="25:28" ht="15.75">
      <c r="Y2292" s="3"/>
      <c r="Z2292" s="3"/>
      <c r="AA2292" s="6"/>
      <c r="AB2292" s="6"/>
    </row>
    <row r="2293" spans="25:28" ht="15.75">
      <c r="Y2293" s="3"/>
      <c r="Z2293" s="3"/>
      <c r="AA2293" s="6"/>
      <c r="AB2293" s="6"/>
    </row>
    <row r="2294" spans="25:28" ht="15.75">
      <c r="Y2294" s="3"/>
      <c r="Z2294" s="3"/>
      <c r="AA2294" s="6"/>
      <c r="AB2294" s="6"/>
    </row>
    <row r="2295" spans="25:28" ht="15.75">
      <c r="Y2295" s="3"/>
      <c r="Z2295" s="3"/>
      <c r="AA2295" s="6"/>
      <c r="AB2295" s="6"/>
    </row>
    <row r="2296" spans="25:28" ht="15.75">
      <c r="Y2296" s="3"/>
      <c r="Z2296" s="3"/>
      <c r="AA2296" s="6"/>
      <c r="AB2296" s="6"/>
    </row>
    <row r="2297" spans="25:28" ht="15.75">
      <c r="Y2297" s="3"/>
      <c r="Z2297" s="3"/>
      <c r="AA2297" s="6"/>
      <c r="AB2297" s="6"/>
    </row>
    <row r="2298" spans="25:28" ht="15.75">
      <c r="Y2298" s="3"/>
      <c r="Z2298" s="3"/>
      <c r="AA2298" s="6"/>
      <c r="AB2298" s="6"/>
    </row>
    <row r="2299" spans="25:28" ht="15.75">
      <c r="Y2299" s="3"/>
      <c r="Z2299" s="3"/>
      <c r="AA2299" s="6"/>
      <c r="AB2299" s="6"/>
    </row>
    <row r="2300" spans="25:28" ht="15.75">
      <c r="Y2300" s="3"/>
      <c r="Z2300" s="3"/>
      <c r="AA2300" s="6"/>
      <c r="AB2300" s="6"/>
    </row>
    <row r="2301" spans="25:28" ht="15.75">
      <c r="Y2301" s="3"/>
      <c r="Z2301" s="3"/>
      <c r="AA2301" s="6"/>
      <c r="AB2301" s="6"/>
    </row>
    <row r="2302" spans="25:28" ht="15.75">
      <c r="Y2302" s="3"/>
      <c r="Z2302" s="3"/>
      <c r="AA2302" s="6"/>
      <c r="AB2302" s="6"/>
    </row>
    <row r="2303" spans="25:28" ht="15.75">
      <c r="Y2303" s="3"/>
      <c r="Z2303" s="3"/>
      <c r="AA2303" s="6"/>
      <c r="AB2303" s="6"/>
    </row>
    <row r="2304" spans="25:28" ht="15.75">
      <c r="Y2304" s="3"/>
      <c r="Z2304" s="3"/>
      <c r="AA2304" s="6"/>
      <c r="AB2304" s="6"/>
    </row>
    <row r="2305" spans="25:28" ht="15.75">
      <c r="Y2305" s="3"/>
      <c r="Z2305" s="3"/>
      <c r="AA2305" s="6"/>
      <c r="AB2305" s="6"/>
    </row>
    <row r="2306" spans="25:28" ht="15.75">
      <c r="Y2306" s="3"/>
      <c r="Z2306" s="3"/>
      <c r="AA2306" s="6"/>
      <c r="AB2306" s="6"/>
    </row>
    <row r="2307" spans="25:28" ht="15.75">
      <c r="Y2307" s="3"/>
      <c r="Z2307" s="3"/>
      <c r="AA2307" s="6"/>
      <c r="AB2307" s="6"/>
    </row>
    <row r="2308" spans="25:28" ht="15.75">
      <c r="Y2308" s="3"/>
      <c r="Z2308" s="3"/>
      <c r="AA2308" s="6"/>
      <c r="AB2308" s="6"/>
    </row>
    <row r="2309" spans="25:28" ht="15.75">
      <c r="Y2309" s="3"/>
      <c r="Z2309" s="3"/>
      <c r="AA2309" s="6"/>
      <c r="AB2309" s="6"/>
    </row>
    <row r="2310" spans="25:28" ht="15.75">
      <c r="Y2310" s="3"/>
      <c r="Z2310" s="3"/>
      <c r="AA2310" s="6"/>
      <c r="AB2310" s="6"/>
    </row>
    <row r="2311" spans="25:28" ht="15.75">
      <c r="Y2311" s="3"/>
      <c r="Z2311" s="3"/>
      <c r="AA2311" s="6"/>
      <c r="AB2311" s="6"/>
    </row>
    <row r="2312" spans="25:28" ht="15.75">
      <c r="Y2312" s="3"/>
      <c r="Z2312" s="3"/>
      <c r="AA2312" s="6"/>
      <c r="AB2312" s="6"/>
    </row>
    <row r="2313" spans="25:28" ht="15.75">
      <c r="Y2313" s="3"/>
      <c r="Z2313" s="3"/>
      <c r="AA2313" s="6"/>
      <c r="AB2313" s="6"/>
    </row>
    <row r="2314" spans="25:28" ht="15.75">
      <c r="Y2314" s="3"/>
      <c r="Z2314" s="3"/>
      <c r="AA2314" s="6"/>
      <c r="AB2314" s="6"/>
    </row>
    <row r="2315" spans="25:28" ht="15.75">
      <c r="Y2315" s="3"/>
      <c r="Z2315" s="3"/>
      <c r="AA2315" s="6"/>
      <c r="AB2315" s="6"/>
    </row>
    <row r="2316" spans="25:28" ht="15.75">
      <c r="Y2316" s="3"/>
      <c r="Z2316" s="3"/>
      <c r="AA2316" s="6"/>
      <c r="AB2316" s="6"/>
    </row>
    <row r="2317" spans="25:28" ht="15.75">
      <c r="Y2317" s="3"/>
      <c r="Z2317" s="3"/>
      <c r="AA2317" s="6"/>
      <c r="AB2317" s="6"/>
    </row>
    <row r="2318" spans="25:28" ht="15.75">
      <c r="Y2318" s="3"/>
      <c r="Z2318" s="3"/>
      <c r="AA2318" s="6"/>
      <c r="AB2318" s="6"/>
    </row>
    <row r="2319" spans="25:28" ht="15.75">
      <c r="Y2319" s="3"/>
      <c r="Z2319" s="3"/>
      <c r="AA2319" s="6"/>
      <c r="AB2319" s="6"/>
    </row>
    <row r="2320" spans="25:28" ht="15.75">
      <c r="Y2320" s="3"/>
      <c r="Z2320" s="3"/>
      <c r="AA2320" s="6"/>
      <c r="AB2320" s="6"/>
    </row>
    <row r="2321" spans="25:28" ht="15.75">
      <c r="Y2321" s="3"/>
      <c r="Z2321" s="3"/>
      <c r="AA2321" s="6"/>
      <c r="AB2321" s="6"/>
    </row>
    <row r="2322" spans="25:28" ht="15.75">
      <c r="Y2322" s="3"/>
      <c r="Z2322" s="3"/>
      <c r="AA2322" s="6"/>
      <c r="AB2322" s="6"/>
    </row>
    <row r="2323" spans="25:28" ht="15.75">
      <c r="Y2323" s="3"/>
      <c r="Z2323" s="3"/>
      <c r="AA2323" s="6"/>
      <c r="AB2323" s="6"/>
    </row>
    <row r="2324" spans="25:28" ht="15.75">
      <c r="Y2324" s="3"/>
      <c r="Z2324" s="3"/>
      <c r="AA2324" s="6"/>
      <c r="AB2324" s="6"/>
    </row>
    <row r="2325" spans="25:28" ht="15.75">
      <c r="Y2325" s="3"/>
      <c r="Z2325" s="3"/>
      <c r="AA2325" s="6"/>
      <c r="AB2325" s="6"/>
    </row>
    <row r="2326" spans="25:28" ht="15.75">
      <c r="Y2326" s="3"/>
      <c r="Z2326" s="3"/>
      <c r="AA2326" s="6"/>
      <c r="AB2326" s="6"/>
    </row>
    <row r="2327" spans="25:28" ht="15.75">
      <c r="Y2327" s="3"/>
      <c r="Z2327" s="3"/>
      <c r="AA2327" s="6"/>
      <c r="AB2327" s="6"/>
    </row>
    <row r="2328" spans="25:28" ht="15.75">
      <c r="Y2328" s="3"/>
      <c r="Z2328" s="3"/>
      <c r="AA2328" s="6"/>
      <c r="AB2328" s="6"/>
    </row>
    <row r="2329" spans="25:28" ht="15.75">
      <c r="Y2329" s="3"/>
      <c r="Z2329" s="3"/>
      <c r="AA2329" s="6"/>
      <c r="AB2329" s="6"/>
    </row>
    <row r="2330" spans="25:28" ht="15.75">
      <c r="Y2330" s="3"/>
      <c r="Z2330" s="3"/>
      <c r="AA2330" s="6"/>
      <c r="AB2330" s="6"/>
    </row>
    <row r="2331" spans="25:28" ht="15.75">
      <c r="Y2331" s="3"/>
      <c r="Z2331" s="3"/>
      <c r="AA2331" s="6"/>
      <c r="AB2331" s="6"/>
    </row>
    <row r="2332" spans="25:28" ht="15.75">
      <c r="Y2332" s="3"/>
      <c r="Z2332" s="3"/>
      <c r="AA2332" s="6"/>
      <c r="AB2332" s="6"/>
    </row>
    <row r="2333" spans="25:28" ht="15.75">
      <c r="Y2333" s="3"/>
      <c r="Z2333" s="3"/>
      <c r="AA2333" s="6"/>
      <c r="AB2333" s="6"/>
    </row>
    <row r="2334" spans="25:28" ht="15.75">
      <c r="Y2334" s="3"/>
      <c r="Z2334" s="3"/>
      <c r="AA2334" s="6"/>
      <c r="AB2334" s="6"/>
    </row>
    <row r="2335" spans="25:28" ht="15.75">
      <c r="Y2335" s="3"/>
      <c r="Z2335" s="3"/>
      <c r="AA2335" s="6"/>
      <c r="AB2335" s="6"/>
    </row>
    <row r="2336" spans="25:28" ht="15.75">
      <c r="Y2336" s="3"/>
      <c r="Z2336" s="3"/>
      <c r="AA2336" s="6"/>
      <c r="AB2336" s="6"/>
    </row>
    <row r="2337" spans="25:28" ht="15.75">
      <c r="Y2337" s="3"/>
      <c r="Z2337" s="3"/>
      <c r="AA2337" s="6"/>
      <c r="AB2337" s="6"/>
    </row>
    <row r="2338" spans="25:28" ht="15.75">
      <c r="Y2338" s="3"/>
      <c r="Z2338" s="3"/>
      <c r="AA2338" s="6"/>
      <c r="AB2338" s="6"/>
    </row>
    <row r="2339" spans="25:28" ht="15.75">
      <c r="Y2339" s="3"/>
      <c r="Z2339" s="3"/>
      <c r="AA2339" s="6"/>
      <c r="AB2339" s="6"/>
    </row>
    <row r="2340" spans="25:28" ht="15.75">
      <c r="Y2340" s="3"/>
      <c r="Z2340" s="3"/>
      <c r="AA2340" s="6"/>
      <c r="AB2340" s="6"/>
    </row>
    <row r="2341" spans="25:28" ht="15.75">
      <c r="Y2341" s="3"/>
      <c r="Z2341" s="3"/>
      <c r="AA2341" s="6"/>
      <c r="AB2341" s="6"/>
    </row>
    <row r="2342" spans="25:28" ht="15.75">
      <c r="Y2342" s="3"/>
      <c r="Z2342" s="3"/>
      <c r="AA2342" s="6"/>
      <c r="AB2342" s="6"/>
    </row>
    <row r="2343" spans="25:28" ht="15.75">
      <c r="Y2343" s="3"/>
      <c r="Z2343" s="3"/>
      <c r="AA2343" s="6"/>
      <c r="AB2343" s="6"/>
    </row>
    <row r="2344" spans="25:28" ht="15.75">
      <c r="Y2344" s="3"/>
      <c r="Z2344" s="3"/>
      <c r="AA2344" s="6"/>
      <c r="AB2344" s="6"/>
    </row>
    <row r="2345" spans="25:28" ht="15.75">
      <c r="Y2345" s="3"/>
      <c r="Z2345" s="3"/>
      <c r="AA2345" s="6"/>
      <c r="AB2345" s="6"/>
    </row>
    <row r="2346" spans="25:28" ht="15.75">
      <c r="Y2346" s="3"/>
      <c r="Z2346" s="3"/>
      <c r="AA2346" s="6"/>
      <c r="AB2346" s="6"/>
    </row>
    <row r="2347" spans="25:28" ht="15.75">
      <c r="Y2347" s="3"/>
      <c r="Z2347" s="3"/>
      <c r="AA2347" s="6"/>
      <c r="AB2347" s="6"/>
    </row>
    <row r="2348" spans="25:28" ht="15.75">
      <c r="Y2348" s="3"/>
      <c r="Z2348" s="3"/>
      <c r="AA2348" s="6"/>
      <c r="AB2348" s="6"/>
    </row>
    <row r="2349" spans="25:28" ht="15.75">
      <c r="Y2349" s="3"/>
      <c r="Z2349" s="3"/>
      <c r="AA2349" s="6"/>
      <c r="AB2349" s="6"/>
    </row>
    <row r="2350" spans="25:28" ht="15.75">
      <c r="Y2350" s="3"/>
      <c r="Z2350" s="3"/>
      <c r="AA2350" s="6"/>
      <c r="AB2350" s="6"/>
    </row>
    <row r="2351" spans="25:28" ht="15.75">
      <c r="Y2351" s="3"/>
      <c r="Z2351" s="3"/>
      <c r="AA2351" s="6"/>
      <c r="AB2351" s="6"/>
    </row>
    <row r="2352" spans="25:28" ht="15.75">
      <c r="Y2352" s="3"/>
      <c r="Z2352" s="3"/>
      <c r="AA2352" s="6"/>
      <c r="AB2352" s="6"/>
    </row>
    <row r="2353" spans="25:28" ht="15.75">
      <c r="Y2353" s="3"/>
      <c r="Z2353" s="3"/>
      <c r="AA2353" s="6"/>
      <c r="AB2353" s="6"/>
    </row>
    <row r="2354" spans="25:28" ht="15.75">
      <c r="Y2354" s="3"/>
      <c r="Z2354" s="3"/>
      <c r="AA2354" s="6"/>
      <c r="AB2354" s="6"/>
    </row>
    <row r="2355" spans="25:28" ht="15.75">
      <c r="Y2355" s="3"/>
      <c r="Z2355" s="3"/>
      <c r="AA2355" s="6"/>
      <c r="AB2355" s="6"/>
    </row>
    <row r="2356" spans="25:28" ht="15.75">
      <c r="Y2356" s="3"/>
      <c r="Z2356" s="3"/>
      <c r="AA2356" s="6"/>
      <c r="AB2356" s="6"/>
    </row>
    <row r="2357" spans="25:28" ht="15.75">
      <c r="Y2357" s="3"/>
      <c r="Z2357" s="3"/>
      <c r="AA2357" s="6"/>
      <c r="AB2357" s="6"/>
    </row>
    <row r="2358" spans="25:28" ht="15.75">
      <c r="Y2358" s="3"/>
      <c r="Z2358" s="3"/>
      <c r="AA2358" s="6"/>
      <c r="AB2358" s="6"/>
    </row>
    <row r="2359" spans="25:28" ht="15.75">
      <c r="Y2359" s="3"/>
      <c r="Z2359" s="3"/>
      <c r="AA2359" s="6"/>
      <c r="AB2359" s="6"/>
    </row>
    <row r="2360" spans="25:28" ht="15.75">
      <c r="Y2360" s="3"/>
      <c r="Z2360" s="3"/>
      <c r="AA2360" s="6"/>
      <c r="AB2360" s="6"/>
    </row>
    <row r="2361" spans="25:28" ht="15.75">
      <c r="Y2361" s="3"/>
      <c r="Z2361" s="3"/>
      <c r="AA2361" s="6"/>
      <c r="AB2361" s="6"/>
    </row>
    <row r="2362" spans="25:28" ht="15.75">
      <c r="Y2362" s="3"/>
      <c r="Z2362" s="3"/>
      <c r="AA2362" s="6"/>
      <c r="AB2362" s="6"/>
    </row>
    <row r="2363" spans="25:28" ht="15.75">
      <c r="Y2363" s="3"/>
      <c r="Z2363" s="3"/>
      <c r="AA2363" s="6"/>
      <c r="AB2363" s="6"/>
    </row>
    <row r="2364" spans="25:28" ht="15.75">
      <c r="Y2364" s="3"/>
      <c r="Z2364" s="3"/>
      <c r="AA2364" s="6"/>
      <c r="AB2364" s="6"/>
    </row>
    <row r="2365" spans="25:28" ht="15.75">
      <c r="Y2365" s="3"/>
      <c r="Z2365" s="3"/>
      <c r="AA2365" s="6"/>
      <c r="AB2365" s="6"/>
    </row>
    <row r="2366" spans="25:28" ht="15.75">
      <c r="Y2366" s="3"/>
      <c r="Z2366" s="3"/>
      <c r="AA2366" s="6"/>
      <c r="AB2366" s="6"/>
    </row>
    <row r="2367" spans="25:28" ht="15.75">
      <c r="Y2367" s="3"/>
      <c r="Z2367" s="3"/>
      <c r="AA2367" s="6"/>
      <c r="AB2367" s="6"/>
    </row>
    <row r="2368" spans="25:28" ht="15.75">
      <c r="Y2368" s="3"/>
      <c r="Z2368" s="3"/>
      <c r="AA2368" s="6"/>
      <c r="AB2368" s="6"/>
    </row>
    <row r="2369" spans="25:28" ht="15.75">
      <c r="Y2369" s="3"/>
      <c r="Z2369" s="3"/>
      <c r="AA2369" s="6"/>
      <c r="AB2369" s="6"/>
    </row>
    <row r="2370" spans="25:28" ht="15.75">
      <c r="Y2370" s="3"/>
      <c r="Z2370" s="3"/>
      <c r="AA2370" s="6"/>
      <c r="AB2370" s="6"/>
    </row>
    <row r="2371" spans="25:28" ht="15.75">
      <c r="Y2371" s="3"/>
      <c r="Z2371" s="3"/>
      <c r="AA2371" s="6"/>
      <c r="AB2371" s="6"/>
    </row>
    <row r="2372" spans="25:28" ht="15.75">
      <c r="Y2372" s="3"/>
      <c r="Z2372" s="3"/>
      <c r="AA2372" s="6"/>
      <c r="AB2372" s="6"/>
    </row>
    <row r="2373" spans="25:28" ht="15.75">
      <c r="Y2373" s="3"/>
      <c r="Z2373" s="3"/>
      <c r="AA2373" s="6"/>
      <c r="AB2373" s="6"/>
    </row>
    <row r="2374" spans="25:28" ht="15.75">
      <c r="Y2374" s="3"/>
      <c r="Z2374" s="3"/>
      <c r="AA2374" s="6"/>
      <c r="AB2374" s="6"/>
    </row>
    <row r="2375" spans="25:28" ht="15.75">
      <c r="Y2375" s="3"/>
      <c r="Z2375" s="3"/>
      <c r="AA2375" s="6"/>
      <c r="AB2375" s="6"/>
    </row>
    <row r="2376" spans="25:28" ht="15.75">
      <c r="Y2376" s="3"/>
      <c r="Z2376" s="3"/>
      <c r="AA2376" s="6"/>
      <c r="AB2376" s="6"/>
    </row>
    <row r="2377" spans="25:28" ht="15.75">
      <c r="Y2377" s="3"/>
      <c r="Z2377" s="3"/>
      <c r="AA2377" s="6"/>
      <c r="AB2377" s="6"/>
    </row>
    <row r="2378" spans="25:28" ht="15.75">
      <c r="Y2378" s="3"/>
      <c r="Z2378" s="3"/>
      <c r="AA2378" s="6"/>
      <c r="AB2378" s="6"/>
    </row>
    <row r="2379" spans="25:28" ht="15.75">
      <c r="Y2379" s="3"/>
      <c r="Z2379" s="3"/>
      <c r="AA2379" s="6"/>
      <c r="AB2379" s="6"/>
    </row>
    <row r="2380" spans="25:28" ht="15.75">
      <c r="Y2380" s="3"/>
      <c r="Z2380" s="3"/>
      <c r="AA2380" s="6"/>
      <c r="AB2380" s="6"/>
    </row>
    <row r="2381" spans="25:28" ht="15.75">
      <c r="Y2381" s="3"/>
      <c r="Z2381" s="3"/>
      <c r="AA2381" s="6"/>
      <c r="AB2381" s="6"/>
    </row>
    <row r="2382" spans="25:28" ht="15.75">
      <c r="Y2382" s="3"/>
      <c r="Z2382" s="3"/>
      <c r="AA2382" s="6"/>
      <c r="AB2382" s="6"/>
    </row>
    <row r="2383" spans="25:28" ht="15.75">
      <c r="Y2383" s="3"/>
      <c r="Z2383" s="3"/>
      <c r="AA2383" s="6"/>
      <c r="AB2383" s="6"/>
    </row>
    <row r="2384" spans="25:28" ht="15.75">
      <c r="Y2384" s="3"/>
      <c r="Z2384" s="3"/>
      <c r="AA2384" s="6"/>
      <c r="AB2384" s="6"/>
    </row>
    <row r="2385" spans="25:28" ht="15.75">
      <c r="Y2385" s="3"/>
      <c r="Z2385" s="3"/>
      <c r="AA2385" s="6"/>
      <c r="AB2385" s="6"/>
    </row>
    <row r="2386" spans="25:28" ht="15.75">
      <c r="Y2386" s="3"/>
      <c r="Z2386" s="3"/>
      <c r="AA2386" s="6"/>
      <c r="AB2386" s="6"/>
    </row>
    <row r="2387" spans="25:28" ht="15.75">
      <c r="Y2387" s="3"/>
      <c r="Z2387" s="3"/>
      <c r="AA2387" s="6"/>
      <c r="AB2387" s="6"/>
    </row>
    <row r="2388" spans="25:28" ht="15.75">
      <c r="Y2388" s="3"/>
      <c r="Z2388" s="3"/>
      <c r="AA2388" s="6"/>
      <c r="AB2388" s="6"/>
    </row>
    <row r="2389" spans="25:28" ht="15.75">
      <c r="Y2389" s="3"/>
      <c r="Z2389" s="3"/>
      <c r="AA2389" s="6"/>
      <c r="AB2389" s="6"/>
    </row>
    <row r="2390" spans="25:28" ht="15.75">
      <c r="Y2390" s="3"/>
      <c r="Z2390" s="3"/>
      <c r="AA2390" s="6"/>
      <c r="AB2390" s="6"/>
    </row>
    <row r="2391" spans="25:28" ht="15.75">
      <c r="Y2391" s="3"/>
      <c r="Z2391" s="3"/>
      <c r="AA2391" s="6"/>
      <c r="AB2391" s="6"/>
    </row>
    <row r="2392" spans="25:28" ht="15.75">
      <c r="Y2392" s="3"/>
      <c r="Z2392" s="3"/>
      <c r="AA2392" s="6"/>
      <c r="AB2392" s="6"/>
    </row>
    <row r="2393" spans="25:28" ht="15.75">
      <c r="Y2393" s="3"/>
      <c r="Z2393" s="3"/>
      <c r="AA2393" s="6"/>
      <c r="AB2393" s="6"/>
    </row>
    <row r="2394" spans="25:28" ht="15.75">
      <c r="Y2394" s="3"/>
      <c r="Z2394" s="3"/>
      <c r="AA2394" s="6"/>
      <c r="AB2394" s="6"/>
    </row>
    <row r="2395" spans="25:28" ht="15.75">
      <c r="Y2395" s="3"/>
      <c r="Z2395" s="3"/>
      <c r="AA2395" s="6"/>
      <c r="AB2395" s="6"/>
    </row>
    <row r="2396" spans="25:28" ht="15.75">
      <c r="Y2396" s="3"/>
      <c r="Z2396" s="3"/>
      <c r="AA2396" s="6"/>
      <c r="AB2396" s="6"/>
    </row>
    <row r="2397" spans="25:28" ht="15.75">
      <c r="Y2397" s="3"/>
      <c r="Z2397" s="3"/>
      <c r="AA2397" s="6"/>
      <c r="AB2397" s="6"/>
    </row>
    <row r="2398" spans="25:28" ht="15.75">
      <c r="Y2398" s="3"/>
      <c r="Z2398" s="3"/>
      <c r="AA2398" s="6"/>
      <c r="AB2398" s="6"/>
    </row>
    <row r="2399" spans="25:28" ht="15.75">
      <c r="Y2399" s="3"/>
      <c r="Z2399" s="3"/>
      <c r="AA2399" s="6"/>
      <c r="AB2399" s="6"/>
    </row>
    <row r="2400" spans="25:28" ht="15.75">
      <c r="Y2400" s="3"/>
      <c r="Z2400" s="3"/>
      <c r="AA2400" s="6"/>
      <c r="AB2400" s="6"/>
    </row>
    <row r="2401" spans="25:28" ht="15.75">
      <c r="Y2401" s="3"/>
      <c r="Z2401" s="3"/>
      <c r="AA2401" s="6"/>
      <c r="AB2401" s="6"/>
    </row>
    <row r="2402" spans="25:28" ht="15.75">
      <c r="Y2402" s="3"/>
      <c r="Z2402" s="3"/>
      <c r="AA2402" s="6"/>
      <c r="AB2402" s="6"/>
    </row>
    <row r="2403" spans="25:28" ht="15.75">
      <c r="Y2403" s="3"/>
      <c r="Z2403" s="3"/>
      <c r="AA2403" s="6"/>
      <c r="AB2403" s="6"/>
    </row>
    <row r="2404" spans="25:28" ht="15.75">
      <c r="Y2404" s="3"/>
      <c r="Z2404" s="3"/>
      <c r="AA2404" s="6"/>
      <c r="AB2404" s="6"/>
    </row>
    <row r="2405" spans="25:28" ht="15.75">
      <c r="Y2405" s="3"/>
      <c r="Z2405" s="3"/>
      <c r="AA2405" s="6"/>
      <c r="AB2405" s="6"/>
    </row>
  </sheetData>
  <sheetProtection/>
  <mergeCells count="267">
    <mergeCell ref="F318:S318"/>
    <mergeCell ref="V397:X397"/>
    <mergeCell ref="V396:X396"/>
    <mergeCell ref="V255:V258"/>
    <mergeCell ref="W255:W258"/>
    <mergeCell ref="X255:X258"/>
    <mergeCell ref="W285:W289"/>
    <mergeCell ref="V285:V289"/>
    <mergeCell ref="X285:X289"/>
    <mergeCell ref="V278:X278"/>
    <mergeCell ref="A291:X291"/>
    <mergeCell ref="V173:V175"/>
    <mergeCell ref="X173:X175"/>
    <mergeCell ref="W173:W175"/>
    <mergeCell ref="W237:W242"/>
    <mergeCell ref="V237:V242"/>
    <mergeCell ref="X237:X242"/>
    <mergeCell ref="B235:C235"/>
    <mergeCell ref="F229:S229"/>
    <mergeCell ref="A255:A258"/>
    <mergeCell ref="V58:V98"/>
    <mergeCell ref="W58:W98"/>
    <mergeCell ref="X58:X98"/>
    <mergeCell ref="W99:W162"/>
    <mergeCell ref="V99:V162"/>
    <mergeCell ref="V163:V172"/>
    <mergeCell ref="W163:W172"/>
    <mergeCell ref="X163:X172"/>
    <mergeCell ref="X99:X162"/>
    <mergeCell ref="W32:W48"/>
    <mergeCell ref="X32:X48"/>
    <mergeCell ref="X16:X17"/>
    <mergeCell ref="A19:X19"/>
    <mergeCell ref="V51:V54"/>
    <mergeCell ref="W51:W54"/>
    <mergeCell ref="X51:X54"/>
    <mergeCell ref="Q32:Q48"/>
    <mergeCell ref="N51:N54"/>
    <mergeCell ref="O51:O54"/>
    <mergeCell ref="H255:H258"/>
    <mergeCell ref="G255:G258"/>
    <mergeCell ref="F255:F258"/>
    <mergeCell ref="D255:D258"/>
    <mergeCell ref="B285:B289"/>
    <mergeCell ref="W16:W17"/>
    <mergeCell ref="V16:V17"/>
    <mergeCell ref="V21:V28"/>
    <mergeCell ref="W21:W28"/>
    <mergeCell ref="V32:V48"/>
    <mergeCell ref="B255:B258"/>
    <mergeCell ref="O255:O258"/>
    <mergeCell ref="N255:N258"/>
    <mergeCell ref="M255:M258"/>
    <mergeCell ref="L255:L258"/>
    <mergeCell ref="D338:E338"/>
    <mergeCell ref="B338:C338"/>
    <mergeCell ref="F338:R338"/>
    <mergeCell ref="C255:C258"/>
    <mergeCell ref="I255:I258"/>
    <mergeCell ref="A285:A289"/>
    <mergeCell ref="L285:L289"/>
    <mergeCell ref="M285:M289"/>
    <mergeCell ref="N285:N289"/>
    <mergeCell ref="A279:X279"/>
    <mergeCell ref="C285:C289"/>
    <mergeCell ref="P285:P289"/>
    <mergeCell ref="F285:F289"/>
    <mergeCell ref="R285:R289"/>
    <mergeCell ref="Q285:Q289"/>
    <mergeCell ref="D318:E318"/>
    <mergeCell ref="B283:C283"/>
    <mergeCell ref="D283:E283"/>
    <mergeCell ref="F283:S283"/>
    <mergeCell ref="D285:D289"/>
    <mergeCell ref="G285:G289"/>
    <mergeCell ref="H285:H289"/>
    <mergeCell ref="I285:I289"/>
    <mergeCell ref="J285:J289"/>
    <mergeCell ref="K285:K289"/>
    <mergeCell ref="O285:O289"/>
    <mergeCell ref="G178:G179"/>
    <mergeCell ref="K255:K258"/>
    <mergeCell ref="J255:J258"/>
    <mergeCell ref="Q178:Q179"/>
    <mergeCell ref="N178:N179"/>
    <mergeCell ref="L178:L179"/>
    <mergeCell ref="K178:K179"/>
    <mergeCell ref="H178:H179"/>
    <mergeCell ref="M178:M179"/>
    <mergeCell ref="F99:F162"/>
    <mergeCell ref="F237:F242"/>
    <mergeCell ref="F231:S231"/>
    <mergeCell ref="L173:L175"/>
    <mergeCell ref="P178:P179"/>
    <mergeCell ref="I173:I175"/>
    <mergeCell ref="O178:O179"/>
    <mergeCell ref="H237:H242"/>
    <mergeCell ref="I237:I242"/>
    <mergeCell ref="L237:L242"/>
    <mergeCell ref="O99:O162"/>
    <mergeCell ref="F235:R235"/>
    <mergeCell ref="M237:M242"/>
    <mergeCell ref="G237:G242"/>
    <mergeCell ref="N237:N242"/>
    <mergeCell ref="O237:O242"/>
    <mergeCell ref="P237:P242"/>
    <mergeCell ref="L99:L162"/>
    <mergeCell ref="J237:J242"/>
    <mergeCell ref="M99:M162"/>
    <mergeCell ref="D235:E235"/>
    <mergeCell ref="K237:K242"/>
    <mergeCell ref="A397:S397"/>
    <mergeCell ref="A237:A242"/>
    <mergeCell ref="A396:S396"/>
    <mergeCell ref="B237:B242"/>
    <mergeCell ref="C237:C242"/>
    <mergeCell ref="B318:C318"/>
    <mergeCell ref="A278:S278"/>
    <mergeCell ref="A290:S290"/>
    <mergeCell ref="D237:D242"/>
    <mergeCell ref="Q237:Q242"/>
    <mergeCell ref="M163:M172"/>
    <mergeCell ref="H163:H172"/>
    <mergeCell ref="C178:C179"/>
    <mergeCell ref="Q163:Q172"/>
    <mergeCell ref="O163:O172"/>
    <mergeCell ref="P163:P172"/>
    <mergeCell ref="N163:N172"/>
    <mergeCell ref="D178:D179"/>
    <mergeCell ref="D58:D98"/>
    <mergeCell ref="I178:I179"/>
    <mergeCell ref="D163:D172"/>
    <mergeCell ref="H99:H162"/>
    <mergeCell ref="J173:J175"/>
    <mergeCell ref="K58:K98"/>
    <mergeCell ref="J58:J98"/>
    <mergeCell ref="K163:K172"/>
    <mergeCell ref="H173:H175"/>
    <mergeCell ref="K173:K175"/>
    <mergeCell ref="Q51:Q54"/>
    <mergeCell ref="P32:P48"/>
    <mergeCell ref="O32:O48"/>
    <mergeCell ref="P51:P54"/>
    <mergeCell ref="O58:O98"/>
    <mergeCell ref="H51:H54"/>
    <mergeCell ref="I51:I54"/>
    <mergeCell ref="I32:I48"/>
    <mergeCell ref="N32:N48"/>
    <mergeCell ref="H32:H48"/>
    <mergeCell ref="K51:K54"/>
    <mergeCell ref="L51:L54"/>
    <mergeCell ref="J51:J54"/>
    <mergeCell ref="K32:K48"/>
    <mergeCell ref="G58:G98"/>
    <mergeCell ref="H58:H98"/>
    <mergeCell ref="N58:N98"/>
    <mergeCell ref="I58:I98"/>
    <mergeCell ref="L163:L172"/>
    <mergeCell ref="M58:M98"/>
    <mergeCell ref="L58:L98"/>
    <mergeCell ref="N99:N162"/>
    <mergeCell ref="I99:I162"/>
    <mergeCell ref="K99:K162"/>
    <mergeCell ref="J163:J172"/>
    <mergeCell ref="J99:J162"/>
    <mergeCell ref="B58:B98"/>
    <mergeCell ref="F58:F98"/>
    <mergeCell ref="G163:G172"/>
    <mergeCell ref="C173:C175"/>
    <mergeCell ref="F163:F172"/>
    <mergeCell ref="G173:G175"/>
    <mergeCell ref="B173:B175"/>
    <mergeCell ref="D173:D175"/>
    <mergeCell ref="C58:C98"/>
    <mergeCell ref="D99:D162"/>
    <mergeCell ref="C99:C162"/>
    <mergeCell ref="C163:C172"/>
    <mergeCell ref="A99:A162"/>
    <mergeCell ref="B178:B179"/>
    <mergeCell ref="B99:B162"/>
    <mergeCell ref="A178:A179"/>
    <mergeCell ref="B163:B172"/>
    <mergeCell ref="A163:A172"/>
    <mergeCell ref="A58:A98"/>
    <mergeCell ref="F173:F175"/>
    <mergeCell ref="F178:F179"/>
    <mergeCell ref="Q173:Q175"/>
    <mergeCell ref="M173:M175"/>
    <mergeCell ref="N173:N175"/>
    <mergeCell ref="O173:O175"/>
    <mergeCell ref="P173:P175"/>
    <mergeCell ref="J178:J179"/>
    <mergeCell ref="A173:A175"/>
    <mergeCell ref="M51:M54"/>
    <mergeCell ref="J1:Z1"/>
    <mergeCell ref="J2:Z2"/>
    <mergeCell ref="J3:Z3"/>
    <mergeCell ref="Z16:Z17"/>
    <mergeCell ref="S16:S17"/>
    <mergeCell ref="T16:T17"/>
    <mergeCell ref="J6:Y6"/>
    <mergeCell ref="M16:M17"/>
    <mergeCell ref="U16:U17"/>
    <mergeCell ref="S7:U15"/>
    <mergeCell ref="A7:R15"/>
    <mergeCell ref="B16:B17"/>
    <mergeCell ref="C16:C17"/>
    <mergeCell ref="I16:I17"/>
    <mergeCell ref="A16:A17"/>
    <mergeCell ref="E16:E17"/>
    <mergeCell ref="D16:D17"/>
    <mergeCell ref="R16:R17"/>
    <mergeCell ref="Q21:Q28"/>
    <mergeCell ref="G16:G17"/>
    <mergeCell ref="N16:N17"/>
    <mergeCell ref="P21:P28"/>
    <mergeCell ref="Y16:Y17"/>
    <mergeCell ref="X21:X28"/>
    <mergeCell ref="K21:K28"/>
    <mergeCell ref="A51:A54"/>
    <mergeCell ref="D51:D54"/>
    <mergeCell ref="A32:A48"/>
    <mergeCell ref="C32:C48"/>
    <mergeCell ref="A21:A28"/>
    <mergeCell ref="Q16:Q17"/>
    <mergeCell ref="F16:F17"/>
    <mergeCell ref="P16:P17"/>
    <mergeCell ref="L16:L17"/>
    <mergeCell ref="H16:H17"/>
    <mergeCell ref="B51:B54"/>
    <mergeCell ref="B21:B28"/>
    <mergeCell ref="B32:B48"/>
    <mergeCell ref="I163:I172"/>
    <mergeCell ref="O16:O17"/>
    <mergeCell ref="K16:K17"/>
    <mergeCell ref="J16:J17"/>
    <mergeCell ref="N21:N28"/>
    <mergeCell ref="O21:O28"/>
    <mergeCell ref="G21:G28"/>
    <mergeCell ref="G99:G162"/>
    <mergeCell ref="M21:M28"/>
    <mergeCell ref="L32:L48"/>
    <mergeCell ref="M32:M48"/>
    <mergeCell ref="G32:G48"/>
    <mergeCell ref="I21:I28"/>
    <mergeCell ref="H21:H28"/>
    <mergeCell ref="L21:L28"/>
    <mergeCell ref="J21:J28"/>
    <mergeCell ref="J32:J48"/>
    <mergeCell ref="C51:C54"/>
    <mergeCell ref="C21:C28"/>
    <mergeCell ref="D21:D28"/>
    <mergeCell ref="G51:G54"/>
    <mergeCell ref="D32:D48"/>
    <mergeCell ref="F21:F28"/>
    <mergeCell ref="F32:F48"/>
    <mergeCell ref="F51:F54"/>
    <mergeCell ref="B232:C232"/>
    <mergeCell ref="D232:E232"/>
    <mergeCell ref="F232:S232"/>
    <mergeCell ref="D221:E221"/>
    <mergeCell ref="B221:C221"/>
    <mergeCell ref="F221:S221"/>
    <mergeCell ref="B229:C229"/>
    <mergeCell ref="D229:E229"/>
    <mergeCell ref="B231:C231"/>
    <mergeCell ref="D231:E231"/>
  </mergeCells>
  <printOptions/>
  <pageMargins left="0.42" right="0.18928571428571428" top="0.34" bottom="0.42" header="0.5118110236220472" footer="0.3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zoomScalePageLayoutView="0" workbookViewId="0" topLeftCell="A1">
      <selection activeCell="C3" sqref="C3"/>
    </sheetView>
  </sheetViews>
  <sheetFormatPr defaultColWidth="9.00390625" defaultRowHeight="12.75"/>
  <sheetData>
    <row r="3" ht="189">
      <c r="C3" s="1" t="s">
        <v>549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Mamalinova_N</cp:lastModifiedBy>
  <cp:lastPrinted>2012-07-24T03:31:43Z</cp:lastPrinted>
  <dcterms:created xsi:type="dcterms:W3CDTF">2011-01-06T05:42:06Z</dcterms:created>
  <dcterms:modified xsi:type="dcterms:W3CDTF">2012-08-08T04:14:16Z</dcterms:modified>
  <cp:category/>
  <cp:version/>
  <cp:contentType/>
  <cp:contentStatus/>
</cp:coreProperties>
</file>