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E477073\Desktop\ПЗ 2019\ПЗ-2019\март\Новая папка\"/>
    </mc:Choice>
  </mc:AlternateContent>
  <bookViews>
    <workbookView xWindow="0" yWindow="0" windowWidth="11925" windowHeight="7980"/>
  </bookViews>
  <sheets>
    <sheet name="ПЗ-2019" sheetId="1" r:id="rId1"/>
  </sheets>
  <externalReferences>
    <externalReference r:id="rId2"/>
  </externalReferences>
  <definedNames>
    <definedName name="_xlnm._FilterDatabase" localSheetId="0" hidden="1">'ПЗ-2019'!$A$20:$AK$254</definedName>
    <definedName name="ЕИ" localSheetId="0">'[1]Единицы измерения'!$B$3:$B$46</definedName>
    <definedName name="НДС">'[1]Признак НДС'!$B$3:$B$4</definedName>
    <definedName name="_xlnm.Print_Area" localSheetId="0">'ПЗ-2019'!$A$1:$Y$376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3" i="1" l="1"/>
  <c r="P254" i="1" s="1"/>
  <c r="P212" i="1"/>
  <c r="P201" i="1" l="1"/>
  <c r="P202" i="1"/>
  <c r="P203" i="1"/>
  <c r="P204" i="1"/>
  <c r="P205" i="1"/>
  <c r="P206" i="1"/>
  <c r="P207" i="1"/>
  <c r="P208" i="1"/>
  <c r="P209" i="1"/>
  <c r="P210" i="1"/>
  <c r="P211" i="1"/>
  <c r="P200" i="1"/>
  <c r="O246" i="1" l="1"/>
  <c r="O195" i="1" l="1"/>
  <c r="O192" i="1"/>
  <c r="P191" i="1" l="1"/>
  <c r="P89" i="1" l="1"/>
  <c r="P96" i="1"/>
  <c r="P186" i="1" l="1"/>
  <c r="O224" i="1" l="1"/>
  <c r="P224" i="1" s="1"/>
  <c r="P247" i="1" s="1"/>
  <c r="O143" i="1"/>
  <c r="P143" i="1" s="1"/>
  <c r="O142" i="1"/>
  <c r="P142" i="1" s="1"/>
  <c r="O141" i="1"/>
  <c r="P141" i="1" s="1"/>
  <c r="O140" i="1"/>
  <c r="P140" i="1" s="1"/>
  <c r="O139" i="1"/>
  <c r="P139" i="1" s="1"/>
  <c r="O138" i="1"/>
  <c r="P138" i="1" s="1"/>
  <c r="O137" i="1"/>
  <c r="P137" i="1" s="1"/>
  <c r="O136" i="1"/>
  <c r="P136" i="1" s="1"/>
  <c r="O135" i="1"/>
  <c r="P135" i="1" s="1"/>
  <c r="O134" i="1"/>
  <c r="P134" i="1" s="1"/>
  <c r="O133" i="1"/>
  <c r="P133" i="1" s="1"/>
  <c r="O132" i="1"/>
  <c r="P132" i="1" s="1"/>
  <c r="O131" i="1"/>
  <c r="P131" i="1" s="1"/>
  <c r="O130" i="1"/>
  <c r="P130" i="1" s="1"/>
  <c r="P128" i="1"/>
  <c r="P125" i="1"/>
  <c r="O125" i="1"/>
  <c r="P124" i="1"/>
  <c r="O124" i="1"/>
  <c r="P123" i="1"/>
  <c r="O123" i="1"/>
  <c r="P122" i="1"/>
  <c r="P120" i="1"/>
  <c r="P119" i="1"/>
  <c r="P118" i="1"/>
  <c r="P117" i="1"/>
  <c r="P116" i="1"/>
  <c r="P115" i="1"/>
  <c r="P114" i="1"/>
  <c r="P113" i="1"/>
  <c r="P112" i="1"/>
  <c r="P111" i="1"/>
  <c r="P110" i="1"/>
  <c r="P109" i="1"/>
  <c r="O109" i="1" s="1"/>
  <c r="P108" i="1"/>
  <c r="O108" i="1" s="1"/>
  <c r="P107" i="1"/>
  <c r="O107" i="1" s="1"/>
  <c r="P106" i="1"/>
  <c r="O106" i="1" s="1"/>
  <c r="P105" i="1"/>
  <c r="O105" i="1" s="1"/>
  <c r="P104" i="1"/>
  <c r="O104" i="1" s="1"/>
  <c r="P103" i="1"/>
  <c r="O103" i="1" s="1"/>
  <c r="O102" i="1"/>
  <c r="O101" i="1"/>
  <c r="O100" i="1"/>
  <c r="P99" i="1"/>
  <c r="O99" i="1" s="1"/>
  <c r="P98" i="1"/>
  <c r="O98" i="1" s="1"/>
  <c r="P97" i="1"/>
  <c r="O97" i="1" s="1"/>
  <c r="P95" i="1"/>
  <c r="O95" i="1" s="1"/>
  <c r="P94" i="1"/>
  <c r="O94" i="1" s="1"/>
  <c r="P93" i="1"/>
  <c r="O93" i="1" s="1"/>
  <c r="P92" i="1"/>
  <c r="O92" i="1" s="1"/>
  <c r="P91" i="1"/>
  <c r="O91" i="1" s="1"/>
  <c r="P90" i="1"/>
  <c r="O90" i="1" s="1"/>
  <c r="P88" i="1"/>
  <c r="O88" i="1" s="1"/>
  <c r="P54" i="1"/>
  <c r="P52" i="1"/>
  <c r="O49" i="1"/>
  <c r="O48" i="1"/>
  <c r="O47" i="1"/>
  <c r="O46" i="1"/>
  <c r="O45" i="1"/>
  <c r="O44" i="1"/>
  <c r="O43" i="1"/>
  <c r="O42" i="1"/>
  <c r="O41" i="1"/>
  <c r="O40" i="1"/>
  <c r="O38" i="1"/>
  <c r="O37" i="1"/>
  <c r="O36" i="1"/>
  <c r="O35" i="1"/>
  <c r="O34" i="1"/>
  <c r="O33" i="1"/>
  <c r="O32" i="1"/>
  <c r="O31" i="1"/>
  <c r="O30" i="1"/>
  <c r="O29" i="1"/>
  <c r="O27" i="1"/>
  <c r="O26" i="1"/>
  <c r="P25" i="1"/>
  <c r="P24" i="1"/>
  <c r="P23" i="1"/>
</calcChain>
</file>

<file path=xl/sharedStrings.xml><?xml version="1.0" encoding="utf-8"?>
<sst xmlns="http://schemas.openxmlformats.org/spreadsheetml/2006/main" count="3672" uniqueCount="1235">
  <si>
    <t> № п/п</t>
  </si>
  <si>
    <t>Тип пункта плана</t>
  </si>
  <si>
    <t>Вид предмета закупок</t>
  </si>
  <si>
    <t>Код товара, работы, услуги (в соответствии с КТРУ)</t>
  </si>
  <si>
    <t>Наименование закупаемых товаров, работ, услуг на государственном языке (в соответствии с КТРУ)</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</si>
  <si>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</si>
  <si>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</si>
  <si>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</si>
  <si>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</si>
  <si>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</si>
  <si>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</si>
  <si>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</si>
  <si>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Количество, объем</t>
  </si>
  <si>
    <t>Цена за единицу, тенге</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</si>
  <si>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</si>
  <si>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</si>
  <si>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</si>
  <si>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Информация по планируемым закупкам товаров, работ и услуг</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</si>
  <si>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</si>
  <si>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</si>
  <si>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</si>
  <si>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</si>
  <si>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</si>
  <si>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ЖШС "Еврокоптер Казахстан Инжиниринг"</t>
  </si>
  <si>
    <t>ТОО "Еврокоптер Казахстан Инжиниринг"</t>
  </si>
  <si>
    <t>План закупок</t>
  </si>
  <si>
    <t>товар</t>
  </si>
  <si>
    <t>услуга</t>
  </si>
  <si>
    <t>работа</t>
  </si>
  <si>
    <t>Приложение № 1 к Правилам закупок</t>
  </si>
  <si>
    <t>общая сумма закупа, тенге</t>
  </si>
  <si>
    <t xml:space="preserve"> планируемый Срок проведения закупок (месяц)</t>
  </si>
  <si>
    <t>Срок поставки товара, выполнения работ, оказания услуг на каз</t>
  </si>
  <si>
    <t xml:space="preserve">адрес  на каз </t>
  </si>
  <si>
    <t>адрес на русс</t>
  </si>
  <si>
    <t>признак</t>
  </si>
  <si>
    <t>итого</t>
  </si>
  <si>
    <t>Ремонт гидроакустических маяков S1854501-01 / ELT AP-H INTEGRA</t>
  </si>
  <si>
    <t>Угловой рычаг B671M7004102 / BELLCRANK-Q</t>
  </si>
  <si>
    <t>Угловой рычаг B671M7003102 / BELLCRANK-L PREAS</t>
  </si>
  <si>
    <t>26.51.66.01.00.00.01.02.1</t>
  </si>
  <si>
    <t>Құрылғы</t>
  </si>
  <si>
    <t>Приспособление</t>
  </si>
  <si>
    <t>рычагтарды және жүздерді айналдыру рычагтарын тексеру үшін</t>
  </si>
  <si>
    <t>для проверки люфтов валиков и вилок рычагов поворота лопастей</t>
  </si>
  <si>
    <t>Бұрыштық тұтқасы  B671M7004102 / BELLCRANK-Q</t>
  </si>
  <si>
    <t>Бұрыштық тұтқасы B671M7003102 / BELLCRANK-L PREAS</t>
  </si>
  <si>
    <t>1 Т</t>
  </si>
  <si>
    <t>2 Т</t>
  </si>
  <si>
    <t>132-13</t>
  </si>
  <si>
    <t>839 Комплект</t>
  </si>
  <si>
    <t>январь</t>
  </si>
  <si>
    <t>132-20</t>
  </si>
  <si>
    <t>30.30.60.26.11.00.00</t>
  </si>
  <si>
    <t>Работы по капитальному ремонту оборудования летательных аппаратов</t>
  </si>
  <si>
    <t>Тор тікұшағын күрделі жөндеу</t>
  </si>
  <si>
    <t>Работы по капитальному ремонту автомата перекоса  вертолета</t>
  </si>
  <si>
    <t>1 Р</t>
  </si>
  <si>
    <t xml:space="preserve">S1854501-01 гидроакустикалық сигналдарды жөндеу / ELT AP-H INTEGRA </t>
  </si>
  <si>
    <t>февраль</t>
  </si>
  <si>
    <t>101240006108</t>
  </si>
  <si>
    <t>"Утверждено" в соответствии с Приказом № 06-О/Д от 21.01.2019 г. И.о. Генерального директора Ш. Юнг</t>
  </si>
  <si>
    <t>3 Т</t>
  </si>
  <si>
    <t>26.51.45.10.10.10.10.10.1</t>
  </si>
  <si>
    <t>Установка поверочная</t>
  </si>
  <si>
    <t>для поверки электросчетчиков и измерительных преобразователей с выходным сигналом – постоянный ток или напряжение.</t>
  </si>
  <si>
    <t>796 Штука</t>
  </si>
  <si>
    <t>Орнату тексеру</t>
  </si>
  <si>
    <t>электр есептегіштерін және шығыс сигналы бар тікелей түрлендіргіштерді - тікелей ток немесе кернеуді калибрлеу үшін.</t>
  </si>
  <si>
    <t>Измерительный прибор TM1447G002 / MEASURING TOOL</t>
  </si>
  <si>
    <t>TM1447G002 / MEASURING TOOL Өлшеуіш құрылғы</t>
  </si>
  <si>
    <t>,</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</si>
  <si>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</si>
  <si>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</si>
  <si>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</si>
  <si>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</si>
  <si>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</si>
  <si>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</si>
  <si>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</si>
  <si>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</si>
  <si>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</si>
  <si>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</si>
  <si>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</si>
  <si>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</si>
  <si>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</si>
  <si>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</si>
  <si>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</si>
  <si>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</si>
  <si>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</si>
  <si>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</si>
  <si>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</si>
  <si>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</si>
  <si>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25 Т</t>
  </si>
  <si>
    <t>26 Т</t>
  </si>
  <si>
    <t>28 Т</t>
  </si>
  <si>
    <t>29 Т</t>
  </si>
  <si>
    <t>Динамометрический ключ 4101-02 / Torque wrench TORCOFIX SE 9x12, 5-25 Nm</t>
  </si>
  <si>
    <t>Динамометрический ключ 4101-01 / Torque wrench TORCOFIX SE 14x18, 40-200 Nm</t>
  </si>
  <si>
    <t>Ключ динамометрический электронный / Snap-on Techwrench TECH1JM240</t>
  </si>
  <si>
    <t>Установка для проверки момента затяжки 8612-012 / Electronic torque tester DREMOTEST E 0.2-12 Nm</t>
  </si>
  <si>
    <t>Установка для проверки момента затяжки 8612-300 / Electronic torque tester DREMOTEST E 9-320 Nm</t>
  </si>
  <si>
    <t xml:space="preserve">Крышка 441003 / COVER </t>
  </si>
  <si>
    <t>Ручной насос L291P5001966 / TUBING PUMP SPARE</t>
  </si>
  <si>
    <t>Пластиковая трубка 0640117 / TUBING</t>
  </si>
  <si>
    <t>Фильтрационный элемент 852149SM3 / FILTERELEMENT</t>
  </si>
  <si>
    <t>О-образное кольцо OR38,00-2,00-72NBR872 / O-RING</t>
  </si>
  <si>
    <t xml:space="preserve">Уплотнительное кольцо DV13 / SEALING RING </t>
  </si>
  <si>
    <t xml:space="preserve">Пластиковая трубка PE-4X1 / PLASTIC TUBE </t>
  </si>
  <si>
    <t>Штангенглубиномер ШГ-160 0,05</t>
  </si>
  <si>
    <t>Микрометр гладкий электр. МКЦ-25 0,001 4-кн.</t>
  </si>
  <si>
    <t>Микрометр гладкий электр. МКЦ-50 0,001</t>
  </si>
  <si>
    <t>Микрометр гладкий электр. МКЦ-75 0,001</t>
  </si>
  <si>
    <t>Микрометр гладкий электр. МКЦ-100 0,001</t>
  </si>
  <si>
    <t>Микрометр гладкий электр. МКЦ-125 0,001</t>
  </si>
  <si>
    <t>Микрометр гладкий электр. МКЦ-150 0,001</t>
  </si>
  <si>
    <t>Микрометр гладкий электр. МКЦ-200-300 0,001 5 кн.</t>
  </si>
  <si>
    <t xml:space="preserve">Гидроакустический маяк DK120-90 / BEACON </t>
  </si>
  <si>
    <t>Батарея 452-0128 / BATTERY: ELT, LITHIUM, 6V, 2YR</t>
  </si>
  <si>
    <t>45 рабочих дней</t>
  </si>
  <si>
    <t>30 рабочих дней</t>
  </si>
  <si>
    <t>132-2</t>
  </si>
  <si>
    <t>4-134</t>
  </si>
  <si>
    <t>132-8</t>
  </si>
  <si>
    <t xml:space="preserve"> Услуга СВХ "Международного аэропорта Нурсултан Назарбаев" на 12 месяцев </t>
  </si>
  <si>
    <t>Обновление тех.документации на бумажном носителе для Н125 / PDF 35x-55x-130-H125 (350B3e550C3e)_CMMO_E</t>
  </si>
  <si>
    <t>12 месяцев</t>
  </si>
  <si>
    <t>1 У</t>
  </si>
  <si>
    <t>2 У</t>
  </si>
  <si>
    <t>70 календарных дней</t>
  </si>
  <si>
    <t>45 календарных дней</t>
  </si>
  <si>
    <t>60 календарных дней</t>
  </si>
  <si>
    <t>28.15.39.00.00.00.19.13.1</t>
  </si>
  <si>
    <t>қақпақ</t>
  </si>
  <si>
    <t>крышка</t>
  </si>
  <si>
    <t>крышка из прочих материалов</t>
  </si>
  <si>
    <t>23.91.11.00.00.00.40.80.2</t>
  </si>
  <si>
    <t>Тегістеу құбыры</t>
  </si>
  <si>
    <t>Шлифовальная трубка</t>
  </si>
  <si>
    <t>Цилиндр тәрізді құм төсегіш</t>
  </si>
  <si>
    <t>Шлифовальная шкурка в форме цилиндра</t>
  </si>
  <si>
    <t>22.21.29.00.00.39.10.10.1</t>
  </si>
  <si>
    <t>Фильтр</t>
  </si>
  <si>
    <t>Поливинилхлоридті сүзгі</t>
  </si>
  <si>
    <t xml:space="preserve">Фильтр из поливинилхлорида </t>
  </si>
  <si>
    <t>13.99.13.00.00.00.71.02.1</t>
  </si>
  <si>
    <t>Кольцо-сальник</t>
  </si>
  <si>
    <t>СПх</t>
  </si>
  <si>
    <t>28.14.20.13.00.00.00.03.1</t>
  </si>
  <si>
    <t>Кольцо уплотнительное</t>
  </si>
  <si>
    <t>Резеңке тығыздау сақинасы 1.4 мм ГОСТ 9833-73 секциясымен</t>
  </si>
  <si>
    <t>Кольцо уплотнительное резиновое сечением 1,4 мм ГОСТ 9833-73</t>
  </si>
  <si>
    <t>25.73.30.00.00.29.10.19.1</t>
  </si>
  <si>
    <t>Микрометр</t>
  </si>
  <si>
    <t>Әмбебап</t>
  </si>
  <si>
    <t>Универсальный</t>
  </si>
  <si>
    <t>96.09.19.90.17.00.00</t>
  </si>
  <si>
    <t>Стандарттау, метрология және сертификаттау саласындағы нормативтік және басқа құжаттарды ұсыну бойынша қызметтер</t>
  </si>
  <si>
    <t>Услуги по обеспечению нормативной и иной документацией в области стандартизации, метрологии и сертификации</t>
  </si>
  <si>
    <t>Стандарттау, метрология және сертификаттау (стандарттар, нұсқаулықтар, әдістемелік нұсқаулар, ГОСТ стандарттары және ҚР СТ) саласындағы нормативтік және басқа құжаттарды ұсыну бойынша қызметтер, соның ішінде Мемлекеттік қор стандарттарының базасында құжаттарды іздестіру, библиографиялық деректер базасы, құжаттың қолданылуы немесе жойылуы туралы ақпаратты ұсыну, құжаттардың тақырыптық жинағы</t>
  </si>
  <si>
    <t>Услуги по обеспечению нормативной и иной документацией в области стандартизации, метрологии и сертификации (стандарты, методические указания, руководящие документы, указатели ГОСТов и СТ РК), включая поиск документов в базе Государственного фонда стандартов, библиографической базе, предоствлении информации о действии либо отмене документа, тематическая подборка документов</t>
  </si>
  <si>
    <t>30.11.50.00.00.00.50.10.1</t>
  </si>
  <si>
    <t>Радиолокационный маяк</t>
  </si>
  <si>
    <t xml:space="preserve">приёмо-передающая радиостанция навигационого назначения, расположенного в заданном географическом месте,дальность действия не менее 25 миль, импульсная мощность передатчика не менее 1 Вт, чувствительность приемника 80 дБ/Вт, длительность импульсов принимаемых сигналов 0,05-1,2 мкс, размеры: диаметр 480 мм, высота - 20 мм, (для однодиапазонного 3-х см) 740 мм, масса 12 кг (для однодиапазонного 3-х см) 9 кг. </t>
  </si>
  <si>
    <t>радиолокациялық маяк</t>
  </si>
  <si>
    <t>Навигациялық мақсаттағы радиостанцияны берілген географиялық орналасуы, кемінде 25 миль қашықтықта, таратқыштың импульстік қуаты кемінде 1 Вт, қабылдағыштың сезімталдығы 80 дБ / Вт, қабылданған сигналдардың импульстік ұзақтығы 0,05-1,2 мкм, қабылдау өлшемдері: диаметрі 480 мм, биіктігі - 20 мм, (бір реттік 3 см үшін) 740 мм, салмағы 12 кг (бір реттік 3 см) 9 кг.</t>
  </si>
  <si>
    <t>DK120-90 / BEACON  Гидроакустикалық маяк</t>
  </si>
  <si>
    <t>30.30.50.00.00.00.45.75.1</t>
  </si>
  <si>
    <t>Батарея</t>
  </si>
  <si>
    <t>для аварийной радиостанции вертолёта</t>
  </si>
  <si>
    <t>тікұшақ апаттық радио үшін</t>
  </si>
  <si>
    <t>32.30.15.00.00.00.60.20.1</t>
  </si>
  <si>
    <t>Консоль (приборная панель)</t>
  </si>
  <si>
    <t>трехприборная консоль состоит из манометра, глубиномера, компаса</t>
  </si>
  <si>
    <t>Консоль (бақылау тақтасы)</t>
  </si>
  <si>
    <t>Үш аспаптық консоль қысымның көрсеткішін, тереңдікті өлшеуішті, компастан тұрады</t>
  </si>
  <si>
    <t>28.92.12.20.10.60.13.10.1</t>
  </si>
  <si>
    <t>Ключ гидравлический</t>
  </si>
  <si>
    <t>динамометрический, под торцевые головки</t>
  </si>
  <si>
    <t>Гидравликалық кілт</t>
  </si>
  <si>
    <t>бұрау моменті, розетка басшысы</t>
  </si>
  <si>
    <t>Динамометрлі кілт 4101-02 / Torque wrench TORCOFIX SE 9x12, 5-25 Nm</t>
  </si>
  <si>
    <t>Динамометрлі кілт  4101-01 / Torque wrench TORCOFIX SE 14x18, 40-200 Nm</t>
  </si>
  <si>
    <t>Электрондық кілт кілт Snap-on Techwrench TECH1JM240</t>
  </si>
  <si>
    <t>Крутяны тексеру үшін орнату 8612-012 / Electronic torque tester DREMOTEST E 0.2-12 Nm</t>
  </si>
  <si>
    <t>25.73.30.85.00.00.00.10.1</t>
  </si>
  <si>
    <t>Инструмент для затяжки и обрезки хомутов</t>
  </si>
  <si>
    <t>для хомутов шириной до 6,35 мм</t>
  </si>
  <si>
    <t>Қысқыштарды қысу және кесу құралы</t>
  </si>
  <si>
    <t>ені 6,35 мм дейін болатын шланг қысқыштары үшін</t>
  </si>
  <si>
    <t>Крутяны тексеру үшін орнату 8612-300 / Electronic torque tester DREMOTEST E 9-320 Nm</t>
  </si>
  <si>
    <t>28.13.22.00.00.00.20.01.1</t>
  </si>
  <si>
    <t>Насос ручной</t>
  </si>
  <si>
    <t>для перекачки горюче-смазочных материалов</t>
  </si>
  <si>
    <t>Қолмен сорғы</t>
  </si>
  <si>
    <t>жанар-жағармай материалдарын соруға арналған</t>
  </si>
  <si>
    <t>Қол сорғы L291P5001966 / TUBING PUMP SPARE</t>
  </si>
  <si>
    <t xml:space="preserve">Қақпақ 441003 /COVER </t>
  </si>
  <si>
    <t>52.10.19.22.10.00.00</t>
  </si>
  <si>
    <t>Услуги складов временного хранения</t>
  </si>
  <si>
    <t>Уақытша сақтау қызметі</t>
  </si>
  <si>
    <t>12 ай бойы SVH халықаралық әуежайы «Нұрсұлтан Назарбаев» қызметі</t>
  </si>
  <si>
    <t>Пластикалық түтік 0640117 / TUBING</t>
  </si>
  <si>
    <t>Сүзгі элементі 852149SM3 / FILTERELEMENT</t>
  </si>
  <si>
    <t>O-сақина  OR38,00-2,00-72NBR872 / O-RING</t>
  </si>
  <si>
    <t xml:space="preserve">O-сақина DV13 / SEALING RING </t>
  </si>
  <si>
    <t>Пластикалық түтік PE-4X1 / PLASTIC TUBE</t>
  </si>
  <si>
    <t>электрлік микрометрлі тегіс  MKTs-25 0,001 4-кН.</t>
  </si>
  <si>
    <t>электрлік микрометрлі тегіс  МКЦ-50 0,001</t>
  </si>
  <si>
    <t>электрлік микрометрлі тегіс МКЦ-75 0,001</t>
  </si>
  <si>
    <t>электрлік микрометрлі тегіс  МКЦ-100 0,001</t>
  </si>
  <si>
    <t>электрлік микрометрлі тегіс  МКЦ-125 0,001</t>
  </si>
  <si>
    <t>электрлік микрометрлі тегіс МКЦ-150 0,001</t>
  </si>
  <si>
    <t>электрлік микрометрлі тегіс МКЦ-200-300 0,001 5 кн.</t>
  </si>
  <si>
    <t>№ 6 Головня</t>
  </si>
  <si>
    <t>№ 7 Головня</t>
  </si>
  <si>
    <t>Фильтр - мешки H&amp;G WD 4,5,6 флисовые (4шт)</t>
  </si>
  <si>
    <t>Фильтр d 185*140 мм</t>
  </si>
  <si>
    <t>Тормозной диск B635M1025201 / BRAKE DISK</t>
  </si>
  <si>
    <t>Тормозные колодки B635M1301 / BRAKE PAD</t>
  </si>
  <si>
    <t>Кабельная стяжка E0043-5A9P / CABLE TIE</t>
  </si>
  <si>
    <t>Хомут E0043-4C0P / CLAMP BINDING</t>
  </si>
  <si>
    <t>Кабельная стяжка EN4056-003B1P9A / CABLE TIE</t>
  </si>
  <si>
    <t>Винт LN9439M4X16 / SCREW</t>
  </si>
  <si>
    <t xml:space="preserve">Крышка GPN910-3280 / COVER </t>
  </si>
  <si>
    <t>Пружиный палец B651M1005201 / SPRING PIN</t>
  </si>
  <si>
    <t>О-образное кольцо AS3209-021 / O RING</t>
  </si>
  <si>
    <t>Цилиндрический штифт LN7-2M6X14 / CYLINDRICAL PIN</t>
  </si>
  <si>
    <t>Ролик L521M3081207 / ROLL</t>
  </si>
  <si>
    <t>Газовый упор B711M4125102 / DOOR HOLDER ENG.C</t>
  </si>
  <si>
    <t>О-образное кольцо 0634313605 / O RING</t>
  </si>
  <si>
    <t>Зажим E0043-5A0P / CLAMP</t>
  </si>
  <si>
    <t>Болт с шестигранной головкой LN9082-8X18 / HEXAGON HEAD BOLT</t>
  </si>
  <si>
    <t>Несущая контргайка 1121-31541.07 / BEARING RETAININ</t>
  </si>
  <si>
    <t>Корончатая гайка MBBN3049-14D / CASTELLATED NUT</t>
  </si>
  <si>
    <t xml:space="preserve">Воздуховод 4593-1 / AIR OUTLET </t>
  </si>
  <si>
    <t>Метталическая проставка B651M1006101 / SHEET-METAL</t>
  </si>
  <si>
    <t>Болт с шестигранной головкой LN9082-12X18S / HEXAGON HEAD BOLT</t>
  </si>
  <si>
    <t xml:space="preserve">Шплинт LN94-20020 / SPLIT PIN </t>
  </si>
  <si>
    <t>Втулка 105-315481.02 / BUSHING</t>
  </si>
  <si>
    <t>Втулка 1120-31547.02 / BUSHING</t>
  </si>
  <si>
    <t>О-образное кольцо ECS0098F4-04600X300 / O-RING</t>
  </si>
  <si>
    <t>О-образное кольцо ECS0098F4-14450X300 / O-RING</t>
  </si>
  <si>
    <t>Корончатая гайка LN9484M6 / CASTELLATED NUT</t>
  </si>
  <si>
    <t>Кольцевое уплотнение BAFUD5SLX7-115X140X12 / SHAFT SEAL RING-PERBUNAN</t>
  </si>
  <si>
    <t>О-образное кольцо ECS0098F4-07500X270 / O-RING</t>
  </si>
  <si>
    <t>Направление для подшипника B642M1014101 / BEARING SLEEVE ASSY</t>
  </si>
  <si>
    <t>Блок контроля топлива 0164851330 / FCU</t>
  </si>
  <si>
    <t xml:space="preserve">Ремонт 8-ми блоков сбора полетных данных 360-00700-101 / MFDAU </t>
  </si>
  <si>
    <t>№ 8 Головня</t>
  </si>
  <si>
    <t>Техникалық құжаттаманы H125 / PDF 35x-55x-130-H125 (350B3e550C3e) үшін қағазға жаңарту _CMMO_E</t>
  </si>
  <si>
    <t>360-00700-101 / MFDAU 8 рейс деректерін алу қондырғысын жөндеу</t>
  </si>
  <si>
    <t>15 рабочих дней</t>
  </si>
  <si>
    <t>7 рабочих дней</t>
  </si>
  <si>
    <t>Услуга по перевозке мелких и срочных грузов</t>
  </si>
  <si>
    <t>Шағын және жедел жүктерді тасымалдау қызметі</t>
  </si>
  <si>
    <t>15-2</t>
  </si>
  <si>
    <t>51.21.14.30.12.00.00</t>
  </si>
  <si>
    <t>Халықаралық бағыттар бойынша жоспарлы емес әуе көлігімен басқа тауарларды тасымалдауға арналған қызметтер</t>
  </si>
  <si>
    <t>Услуги по перевозкам прочих грузов воздушным транспортом, не подчиняющимся расписанию, на международных линиях</t>
  </si>
  <si>
    <t>27.51.21.01.03.02.00.20.1</t>
  </si>
  <si>
    <t>Пылесос</t>
  </si>
  <si>
    <t>Моющий. С сепаратором. С электровыбивалкой.</t>
  </si>
  <si>
    <t>Обновление технической документации на борт EC145</t>
  </si>
  <si>
    <t>EC145 бортында техникалық құжаттаманы жаңарту</t>
  </si>
  <si>
    <t>№ 4 Базарбеков</t>
  </si>
  <si>
    <t>62.02.30.45.00.00.00</t>
  </si>
  <si>
    <t>Ақпараттық жүйені техникалық қолдау және техникалық қызмет көрсету бойынша қызметтер</t>
  </si>
  <si>
    <t>Услуги по сопровождению и технической поддержке информационной системы</t>
  </si>
  <si>
    <t>Услуга по предоставлению доступа к информационной справочной системе для бухгалтеров</t>
  </si>
  <si>
    <t>Бухгалтерлерге арналған ақпараттық жүйеге қол жеткізуді қамтамасыз ету қызметі</t>
  </si>
  <si>
    <t>Электроэнергия</t>
  </si>
  <si>
    <t>28.29.12.00.00.00.32.05.1</t>
  </si>
  <si>
    <t>Фильтр мешочный</t>
  </si>
  <si>
    <t xml:space="preserve">тонкость фильтрации от 15 до 25 мкм, для фильтрации жидкостей </t>
  </si>
  <si>
    <t>29.32.30.00.07.00.02.06.1</t>
  </si>
  <si>
    <t>Тежегіш дискісі</t>
  </si>
  <si>
    <t>Тормозной диск</t>
  </si>
  <si>
    <t>басқа автомобильдер үшін, артқы</t>
  </si>
  <si>
    <t xml:space="preserve">для прочих автомобилей, задний </t>
  </si>
  <si>
    <t>29.32.30.00.07.00.04.06.2</t>
  </si>
  <si>
    <t>Тежегіш түйреуіш</t>
  </si>
  <si>
    <t>Тормозные колодки</t>
  </si>
  <si>
    <t xml:space="preserve">для прочих автомобилей, задние </t>
  </si>
  <si>
    <t>Тежегіш дискісі B635M1025201 / BRAKE DISK</t>
  </si>
  <si>
    <t>Тежегіш колодки B635M1301 / BRAKE PAD</t>
  </si>
  <si>
    <t>25.94.11.09.10.10.01.01.1</t>
  </si>
  <si>
    <t>Хомут</t>
  </si>
  <si>
    <t>болат, құрт, белбеу</t>
  </si>
  <si>
    <t>стальной, червячный, ленточный</t>
  </si>
  <si>
    <t>26.51.82.00.00.00.01.20.1</t>
  </si>
  <si>
    <t>Винты</t>
  </si>
  <si>
    <t>Наводящие и закрепительные.</t>
  </si>
  <si>
    <t xml:space="preserve">жабыны GPN910-3280 / COVER </t>
  </si>
  <si>
    <t>22.21.29.00.00.34.40.10.1</t>
  </si>
  <si>
    <t>Буштау</t>
  </si>
  <si>
    <t>Втулка</t>
  </si>
  <si>
    <t>Басқалары басқа топтарға кірмейді</t>
  </si>
  <si>
    <t xml:space="preserve">прочие, не включенные в другие группировки </t>
  </si>
  <si>
    <t>Көктемгі саусақ B651M1005201 / SPRING PIN</t>
  </si>
  <si>
    <t>29.32.30.00.15.00.10.03.1</t>
  </si>
  <si>
    <t>Жаңғақ</t>
  </si>
  <si>
    <t>Гайка</t>
  </si>
  <si>
    <t>Біліктерді орнату</t>
  </si>
  <si>
    <t>крепления вала</t>
  </si>
  <si>
    <t xml:space="preserve">Бекіту гайкасы 2193-10C / RETAINER NUT </t>
  </si>
  <si>
    <t xml:space="preserve">Стопорная гайка  2193-10C / RETAINER NUT </t>
  </si>
  <si>
    <t>25.73.30.00.00.17.16.10.1</t>
  </si>
  <si>
    <t>сұққыш</t>
  </si>
  <si>
    <t>Штифт</t>
  </si>
  <si>
    <t>Цилиндрлік</t>
  </si>
  <si>
    <t>Цилиндрический</t>
  </si>
  <si>
    <t>Цилиндрлік пин LN7-2M6X14 / CYLINDRICAL PIN</t>
  </si>
  <si>
    <t>28.15.31.00.00.01.12.10.1</t>
  </si>
  <si>
    <t>ролик</t>
  </si>
  <si>
    <t>номиналды диаметрі 1,0 мм, ГОСТ 6870-81 бар ролик</t>
  </si>
  <si>
    <t>ролик с номинальным диаметром 1,0 мм, ГОСТ 6870-81</t>
  </si>
  <si>
    <t>29.32.30.00.15.00.01.02.1</t>
  </si>
  <si>
    <t>Амортизатор</t>
  </si>
  <si>
    <t>капота</t>
  </si>
  <si>
    <t>Газды тоқтату B711M4125102 / DOOR HOLDER ENG.C</t>
  </si>
  <si>
    <t>25.73.30.00.00.25.12.10.1</t>
  </si>
  <si>
    <t>Қысқыш</t>
  </si>
  <si>
    <t>Зажим</t>
  </si>
  <si>
    <t>Қосалқы бөлшектер мен бұйымдарды монтаждау құралы</t>
  </si>
  <si>
    <t>Инструмент для крепления деталей и изделий</t>
  </si>
  <si>
    <t>Қысқыш E0043-5A0P / CLAMP</t>
  </si>
  <si>
    <t>30.20.40.00.00.07.01.07.1</t>
  </si>
  <si>
    <t>Болт</t>
  </si>
  <si>
    <t>тексеру және монтаждау үшін қақпақ</t>
  </si>
  <si>
    <t>для смотровой и крепительной крышки</t>
  </si>
  <si>
    <t>Алтыбұрышты болт LN9082-8X18 / HEXAGON HEAD BOLT</t>
  </si>
  <si>
    <t>28.13.32.00.01.01.01.01.1</t>
  </si>
  <si>
    <t>Контргайка</t>
  </si>
  <si>
    <t>для воздушно компрессорной установки</t>
  </si>
  <si>
    <t>ауа компрессорын орнату үшін</t>
  </si>
  <si>
    <t>Тасымалдаушыны құлыптау 1121-31541.07 / BEARING RETAININ</t>
  </si>
  <si>
    <t>Корончатая жаңғағы MBBN3049-14D / CASTELLATED NUT</t>
  </si>
  <si>
    <t>23.14.12.00.00.05.12.10.2</t>
  </si>
  <si>
    <t>Ауа ағымы</t>
  </si>
  <si>
    <t>Воздуховод</t>
  </si>
  <si>
    <t>оқшауланбаған</t>
  </si>
  <si>
    <t>неизолированный</t>
  </si>
  <si>
    <t>25.93.17.00.00.15.01.01.1</t>
  </si>
  <si>
    <t>Шплинт</t>
  </si>
  <si>
    <t>приводной, роликовой цепи повышенной прочности, однорядной, шаг 25,4 мм</t>
  </si>
  <si>
    <t>жетек, роликті тізбекті күшейту, жалғыз жол, 25,4 мм қадам</t>
  </si>
  <si>
    <t>Алтыбұрышты болт LN9082-12X18S / HEXAGON HEAD BOLT</t>
  </si>
  <si>
    <t>Корончатая жаңғағы LN9484M6 / CASTELLATED NUT</t>
  </si>
  <si>
    <t>22.19.73.00.00.80.01.01.1</t>
  </si>
  <si>
    <t>Резеңке сақина</t>
  </si>
  <si>
    <t>Кольцо резиновое</t>
  </si>
  <si>
    <t>тығыздау</t>
  </si>
  <si>
    <t>уплотнительное</t>
  </si>
  <si>
    <t>Сақина орау BAFUD5SLX7-115X140X12 / SHAFT SEAL RING-PERBUNAN</t>
  </si>
  <si>
    <t>Шаңсорғыш</t>
  </si>
  <si>
    <t>Жуу. Бөлгішпен. Электровибибалькоймен.</t>
  </si>
  <si>
    <t>сұйықтықтарды сүзгілеу үшін 15-тен 25 микронға дейін сүзу дәлдігі</t>
  </si>
  <si>
    <t>сүзгіш қап</t>
  </si>
  <si>
    <t>Өнеркәсіптік шаңсорғыш</t>
  </si>
  <si>
    <t>Сүзгі - H &amp; G WD 4,5,6 жүн қаптары (4 дана)</t>
  </si>
  <si>
    <t>D 185 * 140 мм сүзгі</t>
  </si>
  <si>
    <t>Кабель байлау E0043-5A9P / CABLE TIE</t>
  </si>
  <si>
    <t>Кабель байлау EN4056-003B1P9A / CABLE TIE</t>
  </si>
  <si>
    <t>B651M1006101 / SHEET-METAL металл кеңістігі</t>
  </si>
  <si>
    <t>B642M1014101 / BEARING SLEEVE ASSY мойынтіректері үшін бағдар</t>
  </si>
  <si>
    <t>0164851330 / FCU отын басқару блогы</t>
  </si>
  <si>
    <t>Электр энергиясы</t>
  </si>
  <si>
    <t>22.21.29.00.00.26.11.03.1</t>
  </si>
  <si>
    <t>нейлоновая крепежная стяжка 5*300 мм</t>
  </si>
  <si>
    <t>нейлон монтажының ұзындығы 5 * 300 мм</t>
  </si>
  <si>
    <t>27.11.61.00.00.00.05.01.1</t>
  </si>
  <si>
    <t>полностью металлический амортизатор для гашения вибрации, к дизель-генераторной установке</t>
  </si>
  <si>
    <t>дизель-генератор жиынтығына барлық металды тербелмелі амортизаторы бар</t>
  </si>
  <si>
    <t>30.30.15.00.00.00.10.30.1</t>
  </si>
  <si>
    <t>Гильза цилиндров</t>
  </si>
  <si>
    <t>полая деталь с цилиндрической внутренней поверхностью</t>
  </si>
  <si>
    <t>цилиндрлік ішкі беті бар қуыс бөлігі</t>
  </si>
  <si>
    <t>цилиндр жең</t>
  </si>
  <si>
    <t>29.32.30.00.15.00.12.01.1</t>
  </si>
  <si>
    <t>Блок диагностики</t>
  </si>
  <si>
    <t>Диагностикалық блок</t>
  </si>
  <si>
    <t>35.11.10.00.00.00.30.20.1</t>
  </si>
  <si>
    <t>ГОСТ 13109-97 для компенсации технологического расхода на передачу по электрическим сетям и на хозяйственные нужды</t>
  </si>
  <si>
    <t>ГОСТ 13109-97 Электр желілерін берудің және экономикалық қажеттіліктердің технологиялық шығынын өтеу үшін</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</si>
  <si>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</si>
  <si>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</si>
  <si>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</si>
  <si>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</si>
  <si>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</si>
  <si>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</si>
  <si>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</si>
  <si>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</si>
  <si>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</si>
  <si>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</si>
  <si>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</si>
  <si>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</si>
  <si>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</si>
  <si>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</si>
  <si>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</si>
  <si>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</si>
  <si>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</si>
  <si>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</si>
  <si>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</si>
  <si>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</si>
  <si>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</si>
  <si>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</si>
  <si>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</si>
  <si>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</si>
  <si>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</si>
  <si>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</si>
  <si>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</si>
  <si>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</si>
  <si>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</si>
  <si>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</si>
  <si>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</si>
  <si>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</si>
  <si>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</si>
  <si>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3 У</t>
  </si>
  <si>
    <t>4 У</t>
  </si>
  <si>
    <t>5 У</t>
  </si>
  <si>
    <t>2 Р</t>
  </si>
  <si>
    <t>Пылесос промышленный</t>
  </si>
  <si>
    <t>по факту</t>
  </si>
  <si>
    <t>245 Киловатт-час</t>
  </si>
  <si>
    <t>12 ай</t>
  </si>
  <si>
    <t>45 жұмыс күні</t>
  </si>
  <si>
    <t>30 жұмыс күні</t>
  </si>
  <si>
    <t>7 жұмыс күні</t>
  </si>
  <si>
    <t>15 жұмыс күні</t>
  </si>
  <si>
    <t>45 күнтізбелік күні</t>
  </si>
  <si>
    <t>60 күнтізбелік күні</t>
  </si>
  <si>
    <t>70 күнтізбелік күні</t>
  </si>
  <si>
    <t>ақпан</t>
  </si>
  <si>
    <t>Қаңтар</t>
  </si>
  <si>
    <t>134-4</t>
  </si>
  <si>
    <t>6 У</t>
  </si>
  <si>
    <t>№ 5 Касымбеков</t>
  </si>
  <si>
    <t>Услуга по использованию (доступу) вебпортала государственных закупок</t>
  </si>
  <si>
    <t>Мемлекеттік сатып алу веб-порталын пайдалану (қол жеткізу) бойынша қызмет</t>
  </si>
  <si>
    <t>"Утверждено" в соответствии с Приказом № 11-О/Д от 29.01.2019 г. И.о. Генерального директора Ш. Юнг</t>
  </si>
  <si>
    <t>"Утверждено" в соответствии с Приказом № 08-О/Д от 23.01.2019 г. И.о. Генерального директора Ш. Юнг</t>
  </si>
  <si>
    <t>24 Т</t>
  </si>
  <si>
    <t>27 Т</t>
  </si>
  <si>
    <t xml:space="preserve">  </t>
  </si>
  <si>
    <t>авиационное топливо ТС1</t>
  </si>
  <si>
    <t>19.20.24.00.00.00.10.10.2</t>
  </si>
  <si>
    <t>Керосин</t>
  </si>
  <si>
    <t>осветительный КО-25, плотность при 20°С не менее 795 кг/м3,  массовая доля общей серы не более 0,04%</t>
  </si>
  <si>
    <t>КО-25 жарықтандыруы, тығыздығы 20 ° C кемінде 795 кг / м3, жалпы күкірттің үлес салмағы 0,04% аспайды,</t>
  </si>
  <si>
    <t>№11 Завотвай</t>
  </si>
  <si>
    <t>168 Тонна (метрическая)</t>
  </si>
  <si>
    <t>7 У</t>
  </si>
  <si>
    <t>Услуга по заправке борта на территории аэропорта города Астаны</t>
  </si>
  <si>
    <t>Астана қаласы әуежайының аумағында жанармай құюға қызмет көрсету</t>
  </si>
  <si>
    <t>Ацетон, в бутылках по 1 л. (800 г.) / TBC</t>
  </si>
  <si>
    <t>Жидкость для промывки двигателя, в банках по 25 л. / ZOK 27</t>
  </si>
  <si>
    <t>Двухкомпонентная эпоксидная паста, в комплекте 18 кг. / Scotch-Weld EC-9323 B/A</t>
  </si>
  <si>
    <t>Герметизирующий состав на силиконовой основе в тюбиках по 310 мл. / Elastosil E43</t>
  </si>
  <si>
    <t>Пастообразный эпоксидный клей, в комплете 1 кварта / EA 9396 A/B</t>
  </si>
  <si>
    <t>Антикоррозийный состав в болончиках по 400 мл. / Ardrox AV15</t>
  </si>
  <si>
    <t>Ингибитор коррозии в болончиках по 400 мл. / Ardrox 397/1 HP</t>
  </si>
  <si>
    <t>Синтетическая пластичная смазка в банках по 3 кг. / AeroShell Grease 22</t>
  </si>
  <si>
    <t>Уайт спирит высокой очистки в банках по 14 кг. (17,74 л.) / Varsol 40</t>
  </si>
  <si>
    <t>Масло трансмиссионное в банках по 1 литру / ZF-NL-3001</t>
  </si>
  <si>
    <t>Силикон в тюбиках по 90 мл. / Elastosil N199</t>
  </si>
  <si>
    <t>Проникающее масло в банках по 240 мл (8унций) / Mouse milk</t>
  </si>
  <si>
    <t>Салфетки бумажн. 2 слойн., 35х33 см, в рулонах</t>
  </si>
  <si>
    <t>Винт LN9438M4X20 / SCREW</t>
  </si>
  <si>
    <t xml:space="preserve">Подшипник 105-31700.23 / BEARING </t>
  </si>
  <si>
    <t xml:space="preserve">Этикетка B251M3013201 / LABEL </t>
  </si>
  <si>
    <t xml:space="preserve">Гайка с автоблокировкой LN9348-06 / NUT SELF-LOCKING </t>
  </si>
  <si>
    <t>Шайба LN9016-06K / WASHER</t>
  </si>
  <si>
    <t>Экстрактор 105-31702W4 / EXTRACTOR</t>
  </si>
  <si>
    <t>Лампа 0202615-001 / THREE LAMPS, LUMINATOR</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</si>
  <si>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</si>
  <si>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</si>
  <si>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</si>
  <si>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</si>
  <si>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</si>
  <si>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</si>
  <si>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</si>
  <si>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</si>
  <si>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</si>
  <si>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</si>
  <si>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</si>
  <si>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</si>
  <si>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</si>
  <si>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</si>
  <si>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</si>
  <si>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</si>
  <si>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</si>
  <si>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</si>
  <si>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</si>
  <si>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</si>
  <si>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</si>
  <si>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</si>
  <si>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 xml:space="preserve"> </t>
  </si>
  <si>
    <t>№10 Марат</t>
  </si>
  <si>
    <t>20.14.62.00.00.10.10.10.3</t>
  </si>
  <si>
    <t>Ацетон</t>
  </si>
  <si>
    <t>чистый для анализа (ч.д.а.), 99,75%, ГОСТ 2603-79</t>
  </si>
  <si>
    <t>112 Литр (куб. дм.)</t>
  </si>
  <si>
    <t>20.59.42.00.00.20.10.20.1</t>
  </si>
  <si>
    <t>Жидкость для систем выхлопа дизельных двигателей</t>
  </si>
  <si>
    <t>химический реагент на основе мочевины</t>
  </si>
  <si>
    <t>20.52.10.00.00.00.09.03.1</t>
  </si>
  <si>
    <t>Клей</t>
  </si>
  <si>
    <t>эпоксидный универсальный</t>
  </si>
  <si>
    <t>778 Упаковка</t>
  </si>
  <si>
    <t>20.52.10.10.10.10.10.05.1</t>
  </si>
  <si>
    <t>Герметик</t>
  </si>
  <si>
    <t>гелевый, стойкий к растворителям, быстросохнущий</t>
  </si>
  <si>
    <t>Пастообразный эпоксидный клей, в комплекте 1 кварта / EA 9396 A/B</t>
  </si>
  <si>
    <t>20.59.59.20.01.10.10.10.1</t>
  </si>
  <si>
    <t>Спрей антикоррозийный</t>
  </si>
  <si>
    <t>с содержанием алифатических углеводородов, нефтяной основы и углекислого газа</t>
  </si>
  <si>
    <t>20.59.41.00.00.00.20.10.1</t>
  </si>
  <si>
    <t>Консистентная смазка</t>
  </si>
  <si>
    <t>с загустителем на основе литиевого мыла</t>
  </si>
  <si>
    <t>19.20.23.00.00.00.31.10.1</t>
  </si>
  <si>
    <t>Уайт-спирит</t>
  </si>
  <si>
    <t>плотность при 20°С не более 790 кг/м3, массовая доля общей серы не более 0,025% (нефрас-С4-155/200)</t>
  </si>
  <si>
    <t>19.20.29.00.00.00.16.01.1</t>
  </si>
  <si>
    <t>Масло трансмиссионное</t>
  </si>
  <si>
    <t>ТСп-10 , всесезонное, для применения при температуре окружающей среды до -30 -35°С, плотность 915 кг/м3 при 20° С, вязкость кинематическая  при 50 °С не менее 10,0 мм2/с (сСт)</t>
  </si>
  <si>
    <t>20.52.10.00.00.00.09.09.1</t>
  </si>
  <si>
    <t>Герметик силиконовый</t>
  </si>
  <si>
    <t>марки У-30М, ГОСТ 13489-79</t>
  </si>
  <si>
    <t>19.20.29.00.00.20.52.10.1</t>
  </si>
  <si>
    <t>Прочие смазки</t>
  </si>
  <si>
    <t>166 Килограмм</t>
  </si>
  <si>
    <t xml:space="preserve">Перчатки </t>
  </si>
  <si>
    <t>14.12.30.10.01.01.01.11.1</t>
  </si>
  <si>
    <t>Перчатки</t>
  </si>
  <si>
    <t>трикотажные с полимерным, морозостойким покрытием, технические, маслобензостойкие, для защиты рук</t>
  </si>
  <si>
    <t>715 пара</t>
  </si>
  <si>
    <t>20.41.31.00.00.20.00.10.1</t>
  </si>
  <si>
    <t>Салфетка</t>
  </si>
  <si>
    <t>чистящие салфетки, пропитанные специальным составом</t>
  </si>
  <si>
    <t>28.15.10.00.00.00.31.30.1</t>
  </si>
  <si>
    <t>подшипник роликовый упорный</t>
  </si>
  <si>
    <t>Сфералық роликті роликті роликті сауналар, диаметрі 320 мм, ішкі диаметрі 190 мм</t>
  </si>
  <si>
    <t>подшипник роликовый упорный со сферическими роликами, наружным диаметром 320 мм, внутренним диаметром 190 мм</t>
  </si>
  <si>
    <t>17.29.11.10.00.00.00.76.1</t>
  </si>
  <si>
    <t>Этикет-лента</t>
  </si>
  <si>
    <t>самоклеющаяся ламинированная, для нанесения штрих-кода и другой маркировочной информации</t>
  </si>
  <si>
    <t>24.10.75.00.02.20.10.11.1</t>
  </si>
  <si>
    <t>тығырық</t>
  </si>
  <si>
    <t>Шайба</t>
  </si>
  <si>
    <t>Бір реттік, көктемгі, трассалық, дәлдік класы С, ГОСТ 19115-91</t>
  </si>
  <si>
    <t>Одновитковая, пружинная, путевая, класс точности С, ГОСТ 19115-91</t>
  </si>
  <si>
    <t>25.73.30.00.00.44.01.01.1</t>
  </si>
  <si>
    <t>Экстрактор</t>
  </si>
  <si>
    <t>для извлечения сальниковой набивки со съемным наконечником, длина 275 мм, сечение 14х14</t>
  </si>
  <si>
    <t>26.11.12.00.00.00.03.11.1</t>
  </si>
  <si>
    <t>Лампа</t>
  </si>
  <si>
    <t>Сверхвысокочастотная, Двухэлектродная.</t>
  </si>
  <si>
    <t>Дизельді шығаратын сұйықтық</t>
  </si>
  <si>
    <t>Желім</t>
  </si>
  <si>
    <t>Антистатикалық спрей</t>
  </si>
  <si>
    <t>Майлау</t>
  </si>
  <si>
    <t>Тісті май</t>
  </si>
  <si>
    <t>Силиконның тығыздағышы</t>
  </si>
  <si>
    <t>Басқа майлау материалдары</t>
  </si>
  <si>
    <t>Қолғаптар</t>
  </si>
  <si>
    <t>Майлық</t>
  </si>
  <si>
    <t>Шам</t>
  </si>
  <si>
    <t>талдау үшін таза (аналитикалық баға), 99,75%, ГОСТ 2603-79</t>
  </si>
  <si>
    <t>несепнәр негізіндегі химиялық реагент</t>
  </si>
  <si>
    <t>эпоксид әмбебап</t>
  </si>
  <si>
    <t>гель, еріткіштерге төзімді, тез құрғату</t>
  </si>
  <si>
    <t>алифаттық көмірсутектер, мұнай базасы және көмірқышқыл газы бар</t>
  </si>
  <si>
    <t>литий сабын қалыңдатқышымен</t>
  </si>
  <si>
    <t>тығыздығы 20 ° C-тан 790 кг / м3 аспайды, жалпы күкірттің үлес салмағы 0,025% -дан аспайды (нефрас-С4-155 / 200)</t>
  </si>
  <si>
    <t>TSP-10, қоршаған орта температурасы -30 -35 ° C-ге дейін, 20 ° C температурада 915 кг / м3 тығыздығы, кинематикалық тұтқырлығы 50 ° C кемінде 10,0 мм2 / с (cSt)</t>
  </si>
  <si>
    <t>U-30M маркасы, ГОСТ 13489-79</t>
  </si>
  <si>
    <t>қолмен қорғауға арналған полимерлі, суыққа төзімді жабынды, техникалық, май және бензинге төзімді</t>
  </si>
  <si>
    <t>Арнайы қосылыстармен сіңдірілген тазалау шүберектері</t>
  </si>
  <si>
    <t>штрих-кодты және басқа таңбалық ақпаратты қолдану үшін өзіндік жабыстырылған ламинатталған</t>
  </si>
  <si>
    <t>275 мм ұзындығы, 14x14 бөлімі алынбалы ұшымен толтырылған ораманы алу үшін</t>
  </si>
  <si>
    <t>Ультра жоғары жиілікті, қос электрод.</t>
  </si>
  <si>
    <t xml:space="preserve">Принтер стикеров S0968960 / Dymo LabelManager 280 </t>
  </si>
  <si>
    <t>Картридж для принтера стикеров, черным по белому S0720530 / 45013 Tape 12mm x 7m Black on White</t>
  </si>
  <si>
    <t>Картридж для принтера стикеров, черным по желтому S0720580 / 45018 Tape 12mm x 7m Black on Yellow</t>
  </si>
  <si>
    <t>Картридж для принтера стикеров, белым по черному S0720610 / 45021 Tape 12mm x 7m White on Black</t>
  </si>
  <si>
    <t>Картридж для принтера стикеров, черным по прозрачному S0720500 / 45010 Tape 12mm x 7m Black on Clear</t>
  </si>
  <si>
    <t>Картридж для принтера стикеров, белым по прозрачному S0720600 / Tape 12mm x 7m White on Clear</t>
  </si>
  <si>
    <t xml:space="preserve">Припой для паяльника, 0,8 мм с канифолью в катушках </t>
  </si>
  <si>
    <t>Кислота для паяльных работ в емкостях по 20-30 мл.</t>
  </si>
  <si>
    <t xml:space="preserve">Паяльник для паяльной станции, максимальная мощность 40Вт / напряжение 12В </t>
  </si>
  <si>
    <t>10 жұмыс күні</t>
  </si>
  <si>
    <t>10 рабочих дней</t>
  </si>
  <si>
    <t>85 Т</t>
  </si>
  <si>
    <t>86 Т</t>
  </si>
  <si>
    <t>87 Т</t>
  </si>
  <si>
    <t>88 Т</t>
  </si>
  <si>
    <t>89 Т</t>
  </si>
  <si>
    <t>90 Т</t>
  </si>
  <si>
    <t>91 Т</t>
  </si>
  <si>
    <t>92 Т</t>
  </si>
  <si>
    <t>26.20.40.00.00.00.92.06.1</t>
  </si>
  <si>
    <t>Принтер</t>
  </si>
  <si>
    <t>комплектующая часть POS-терминала</t>
  </si>
  <si>
    <t>26.20.16.11.11.11.11.10.1</t>
  </si>
  <si>
    <t>Картридж</t>
  </si>
  <si>
    <t>Ленточный.</t>
  </si>
  <si>
    <t>Припой</t>
  </si>
  <si>
    <t>20.59.59.00.02.10.00.10.1</t>
  </si>
  <si>
    <t>Кислота паяльная</t>
  </si>
  <si>
    <t>для пайки углеродистых сталей, меди, никеля и их сплавов, хлористый цинк (40%), вода (60%)</t>
  </si>
  <si>
    <t>25.73.30.00.00.14.20.11.1</t>
  </si>
  <si>
    <t>Паяльник</t>
  </si>
  <si>
    <t>Торцевой</t>
  </si>
  <si>
    <t>POS-терминалының құрамдас бөлігі</t>
  </si>
  <si>
    <t>Таспа.</t>
  </si>
  <si>
    <t>көміртекті болат, мыс, никель және олардың қорытпалары, мырыш хлориді (40%), су (60%),</t>
  </si>
  <si>
    <t>Бат</t>
  </si>
  <si>
    <t xml:space="preserve">Серебряный, ГОСТ 19746-74 </t>
  </si>
  <si>
    <t>52.23.11.19.00.00.00</t>
  </si>
  <si>
    <t>Услуги аэропортов, кроме обработки грузов, прочие</t>
  </si>
  <si>
    <t xml:space="preserve">№ 11 Заваотвай </t>
  </si>
  <si>
    <t>8 У</t>
  </si>
  <si>
    <t>Услуги страхования авиационных рисков</t>
  </si>
  <si>
    <t xml:space="preserve">№ 12 Динара </t>
  </si>
  <si>
    <t>65.12.90.00.00.00.01</t>
  </si>
  <si>
    <t>Услуги по страхованию авиационных рисков</t>
  </si>
  <si>
    <t>9 У</t>
  </si>
  <si>
    <t>10 У</t>
  </si>
  <si>
    <t>11 У</t>
  </si>
  <si>
    <t>услуги по предоставлению доступа у информационным ресурсам, находящимся в сети Интернет</t>
  </si>
  <si>
    <t>№ 13 Талгат</t>
  </si>
  <si>
    <t>Услуги абонентской платы за фиксированные (служебные) телефоны</t>
  </si>
  <si>
    <t>Услуги международной телефонной связи - доступ и пользование</t>
  </si>
  <si>
    <t>61.10.20.06.00.00.00</t>
  </si>
  <si>
    <t>Услуги предоставления доступа в Интернет</t>
  </si>
  <si>
    <t>Услуги предоставления доступа в Интернет от оператора кабельной инфраструктуры</t>
  </si>
  <si>
    <t>61.10.30.01.00.00.00</t>
  </si>
  <si>
    <t>Услуги по передаче данных</t>
  </si>
  <si>
    <t>Услуги по передаче данных по сетям телекоммуникационным проводным</t>
  </si>
  <si>
    <t>61.10.11.03.01.00.00</t>
  </si>
  <si>
    <t>Услуги международной телефонной связи</t>
  </si>
  <si>
    <t>Услуги международной телефонной связи  - доступ и пользование</t>
  </si>
  <si>
    <t>Интернет желісіне қатынау қызметтері</t>
  </si>
  <si>
    <t>Деректер қызметтері</t>
  </si>
  <si>
    <t>Халықаралық телефон байланысы қызметтері</t>
  </si>
  <si>
    <t>Интернетте орналасқан ақпараттық ресурстарға қол жетімділікті қамтамасыз ету бойынша қызметтер</t>
  </si>
  <si>
    <t>Тіркелген (офистік) телефондарға жазылу қызметтері</t>
  </si>
  <si>
    <t>Халықаралық телефон байланысы - қол және пайдалану</t>
  </si>
  <si>
    <t>"Утверждено" в соответствии с Приказом № 13-О/Д от 04.02.2019 г.Генеральным директором Ш. Юнг</t>
  </si>
  <si>
    <t>12 У</t>
  </si>
  <si>
    <t>услуги предоставления доступа к интерактивному электорнному техническому руководству двигателей Safran Arriel 1T2 and 2D</t>
  </si>
  <si>
    <t>62.09.20.20.90.00.00</t>
  </si>
  <si>
    <t>Услуги по пользованию программными продуктами, находящимся в удаленном доступе</t>
  </si>
  <si>
    <t>Қашықтан қол жетімді бағдарламалық өнімдерді пайдалану бойынша қызметтер</t>
  </si>
  <si>
    <t>Услуги по организации и обеспечению питания для работников ТОО Еврокоптер Казахстан Инжиниринг</t>
  </si>
  <si>
    <t>№14 Лаура</t>
  </si>
  <si>
    <t>13 У</t>
  </si>
  <si>
    <t>56.29.20.14.00.00.00</t>
  </si>
  <si>
    <t>Услуги прочих столовых</t>
  </si>
  <si>
    <t>65.12.12.10.00.00.01</t>
  </si>
  <si>
    <t>Медициналық сақтандыру қызметтері</t>
  </si>
  <si>
    <t>Услуги по страхованию от болезней</t>
  </si>
  <si>
    <t>Ауру жағдайында қызметкерлер мен олардың отбасыларын медициналық сақтандыру</t>
  </si>
  <si>
    <t>Медицинское страхование работников и членов их семей на случай болезни</t>
  </si>
  <si>
    <t>«Eurocopter Kazakhstan Engineering» ЖШС қызметкерлеріне және олардың отбасы мүшелеріне ерікті медициналық сақтандыру бойынша қызметтер</t>
  </si>
  <si>
    <t>Услуги добровольного медицинского страхования сотрудников ТОО «Еврокоптер Казахстан инжиниринг» и их членов семьи</t>
  </si>
  <si>
    <t>14 У</t>
  </si>
  <si>
    <t>15-1</t>
  </si>
  <si>
    <t>65.12.11.00.00.00.01</t>
  </si>
  <si>
    <t>Жазатайым оқиғалардан сақтандыру қызметі</t>
  </si>
  <si>
    <t>Услуги по страхованию от несчастных случаев</t>
  </si>
  <si>
    <t>Еңбек (қызметтік) міндеттерін орындау кезінде қызметкерлердің өмірі мен денсаулығына зиян келтіргені үшін жұмыс берушінің азаматтық-құқықтық жауапкершілігін сақтандыру</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</si>
  <si>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</si>
  <si>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Еңбек (қызметтік) міндеттерін орындау кезінде қызметкерлердің өмірі мен денсаулығына зиян келтіргені үшін жұмыс берушінің азаматтық-құқықтық жауапкершілігін сақтандыру қызметтері</t>
  </si>
  <si>
    <t>Услуги страхования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</si>
  <si>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133-7</t>
  </si>
  <si>
    <t>15 У</t>
  </si>
  <si>
    <t>134-8</t>
  </si>
  <si>
    <t>"Утверждено" в соответствии с Приказом № 15-О/Д от 05.02.2019 г.Генеральным директором Ш. Юнг</t>
  </si>
  <si>
    <t>№16 лаура</t>
  </si>
  <si>
    <t>№15 лаура</t>
  </si>
  <si>
    <t>24.41.10.00.12.10.11.11.2</t>
  </si>
  <si>
    <t>778 упаковка</t>
  </si>
  <si>
    <t>16 У</t>
  </si>
  <si>
    <t>№18 Динара</t>
  </si>
  <si>
    <t>65.12.49.00.00.00.01</t>
  </si>
  <si>
    <t>Услуги по страхованию имущества</t>
  </si>
  <si>
    <t>Услуги страхование имущества и грузов</t>
  </si>
  <si>
    <t>3 Р</t>
  </si>
  <si>
    <t>Работы по изготовлению и монтажу алюминиевых перегородок с 2-мя дверными проемами</t>
  </si>
  <si>
    <t>№19 Шушаков</t>
  </si>
  <si>
    <t>30% предоплата</t>
  </si>
  <si>
    <t>43.29.19.10.16.00.00</t>
  </si>
  <si>
    <t>Работы по изготовлению, сборке и монтажу</t>
  </si>
  <si>
    <t>Работы по изготовлению, сборке и монтажу пластиковых конструкций со стеклами</t>
  </si>
  <si>
    <t>17 У</t>
  </si>
  <si>
    <t>№17 Бахтияр</t>
  </si>
  <si>
    <t>услуга по подписке на ИТС Техно, и обновление конфигурации 1С с учетом изменений</t>
  </si>
  <si>
    <t>Услуга по подписке на ИТС Техно, и обновление конфигурации 1С с учетом изменений</t>
  </si>
  <si>
    <t>"Утверждено" в соответствии с Приказом № 20-О/Д от 12.02.2019 г.    Генеральным директором Ш. Юнг</t>
  </si>
  <si>
    <t>Перчатки - 9 (пара)</t>
  </si>
  <si>
    <t>Перчатки - 8 (пара)</t>
  </si>
  <si>
    <t>килограмм</t>
  </si>
  <si>
    <t>6-1 Т</t>
  </si>
  <si>
    <t>Ключ динамометрический электронный / Snap-on Techwrench TECH1J240</t>
  </si>
  <si>
    <t>изменена 15.02.19 марка другая</t>
  </si>
  <si>
    <t>16-1 Т</t>
  </si>
  <si>
    <t>Штангенглубиномер ШГ-200 0,05</t>
  </si>
  <si>
    <t>18 У</t>
  </si>
  <si>
    <t>81.29.12.10.00.00.00</t>
  </si>
  <si>
    <t>Услуги по уборке и удалению снега</t>
  </si>
  <si>
    <t>Уборка  снега и льда</t>
  </si>
  <si>
    <t>услуги по очистке и вывозу снега</t>
  </si>
  <si>
    <t>№23 шуша</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</si>
  <si>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</si>
  <si>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</si>
  <si>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</si>
  <si>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19 У</t>
  </si>
  <si>
    <t xml:space="preserve">Услуги  предоставления доступа к сайту www.partsbase.com </t>
  </si>
  <si>
    <t>№22 марат</t>
  </si>
  <si>
    <t xml:space="preserve">Аккумулятор 8022500008882 АКБ OPTIMA для GPU (ground power unit) </t>
  </si>
  <si>
    <t>Фен в комплекте с валиком для пайки полиэтилена. Ширина валика примерно 50 мм(+/-)</t>
  </si>
  <si>
    <t>Инструмент для снятия и установки 105-31702W4 / Pressing-in and Pushing-out Tool</t>
  </si>
  <si>
    <t>Муфта соединительная AE73638H / Coupling</t>
  </si>
  <si>
    <t>Муфта соединительная AE73655H / Coupling</t>
  </si>
  <si>
    <t>27.20.22.00.00.00.03.10.1</t>
  </si>
  <si>
    <t>Аккумулятор</t>
  </si>
  <si>
    <t>Номиналды сыйымдылығы 1,2 - 50 а, кернеуі 12 В</t>
  </si>
  <si>
    <t>Номинальная емкость от 1.2 до 50 Ач, номинальное напряжение 12 В</t>
  </si>
  <si>
    <t>20 жұмыс күні</t>
  </si>
  <si>
    <t>20 рабочих дней</t>
  </si>
  <si>
    <t>93 Т</t>
  </si>
  <si>
    <t>94 Т</t>
  </si>
  <si>
    <t>95 Т</t>
  </si>
  <si>
    <t>96 Т</t>
  </si>
  <si>
    <t>97 Т</t>
  </si>
  <si>
    <t>98 Т</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</si>
  <si>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</si>
  <si>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</si>
  <si>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</si>
  <si>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20 У</t>
  </si>
  <si>
    <t>Услуги по обучению государственого авиационного инспектора по учебным организациям</t>
  </si>
  <si>
    <t>85.59.13.05.00.00.00</t>
  </si>
  <si>
    <t>Қызметкерлерді оқыту және оқыту бойынша қызметтер</t>
  </si>
  <si>
    <t>Услуги по подготовке и обучению работников</t>
  </si>
  <si>
    <t>«Қызметкерлер үшін қауіпті өндірістік объектілерде өнеркәсіптік қауіпсіздік» курсы бойынша қызметкерлерге арналған оқыту қызметтері</t>
  </si>
  <si>
    <t>134-12</t>
  </si>
  <si>
    <t>май</t>
  </si>
  <si>
    <t>до 31 декабря</t>
  </si>
  <si>
    <t>№21 Мадияр</t>
  </si>
  <si>
    <t>86.90.19.19.00.00.00</t>
  </si>
  <si>
    <t>Алдын ала, мерзімді және кезектен тыс (жоспардан тыс) тексерулерді қоса алғанда, қызметкерлерді медициналық тексеруден өткізу бойынша қызметтер</t>
  </si>
  <si>
    <t>Услуги по медицинскому осмотру персонала, включая предварительные, периодические и  внеочередные (внеплановые) осмотры</t>
  </si>
  <si>
    <t>Халықаралық әуежайда ұшқыштарды ұшу алдындағы тексеруге арналған қызметтер</t>
  </si>
  <si>
    <t xml:space="preserve">Услуги по предполетному осмотру пилотами на территории международного аэропорта </t>
  </si>
  <si>
    <t>25.72.13.00.00.30.30.30.1</t>
  </si>
  <si>
    <t>Отмычка</t>
  </si>
  <si>
    <t>Специализированный инструмент, использующийся для открытия замков без ключа</t>
  </si>
  <si>
    <t>22.21.29.00.00.29.40.10.1</t>
  </si>
  <si>
    <t>муфта</t>
  </si>
  <si>
    <t>27.90.32.00.00.01.05.15.1</t>
  </si>
  <si>
    <t>Прокладка</t>
  </si>
  <si>
    <t>Прокладка форсунок на двигатель</t>
  </si>
  <si>
    <t>99 Т</t>
  </si>
  <si>
    <t>Прокладка В281М7021201/Gasket</t>
  </si>
  <si>
    <t>№24 марат</t>
  </si>
  <si>
    <t>27-1 Т</t>
  </si>
  <si>
    <t>Фильтр - мешки флисовые для BOSH GAS 20LSFC (5шт)</t>
  </si>
  <si>
    <t>внесено изменение, маркировка поменяли</t>
  </si>
  <si>
    <t>28-1 Т</t>
  </si>
  <si>
    <t>Фильтр для пылесоса BOSH GAS 20L SFC</t>
  </si>
  <si>
    <t>8 жұмыс күні</t>
  </si>
  <si>
    <t>8 рабочих дней</t>
  </si>
  <si>
    <t>"Утверждено" в соответствии с Приказом № 23-О/Д от 15.02.2019 г.    Генеральным директором Ш. Юнг</t>
  </si>
  <si>
    <t>30 күн</t>
  </si>
  <si>
    <t>30 дней</t>
  </si>
  <si>
    <t>молоко жирность 3,2%</t>
  </si>
  <si>
    <t>93-1 Т</t>
  </si>
  <si>
    <t>94-1 Т</t>
  </si>
  <si>
    <t>25.99.29.00.10.11.11.96.1</t>
  </si>
  <si>
    <t>Валик</t>
  </si>
  <si>
    <t>для арматуры типа КС</t>
  </si>
  <si>
    <t>валик для пайки полиэтилена. Ширина валика примерно 50 мм(+/-)</t>
  </si>
  <si>
    <t>10.51.11.00.00.00.13.50.1</t>
  </si>
  <si>
    <t>Молоко</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</si>
  <si>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подвергнутое другим видам термообработки. СТ РК 1760-2008</t>
  </si>
  <si>
    <t>№26 Палто</t>
  </si>
  <si>
    <t xml:space="preserve">вода питьевая </t>
  </si>
  <si>
    <t xml:space="preserve">вода питьевая 19 литров </t>
  </si>
  <si>
    <t>11.07.11.00.00.00.06.20.4</t>
  </si>
  <si>
    <t>Вода  (кроме вод минеральных)</t>
  </si>
  <si>
    <t>Питьевая природная негазированная. Прозрачная. Без посторонних привкусов и запахов. V выше 5 литров.</t>
  </si>
  <si>
    <t>100 Т</t>
  </si>
  <si>
    <t>868 бутылка</t>
  </si>
  <si>
    <t>58.11.15.00.00.00.00.20.1</t>
  </si>
  <si>
    <t>Справочник</t>
  </si>
  <si>
    <t>учебное-справочное пособие</t>
  </si>
  <si>
    <t>101 Т</t>
  </si>
  <si>
    <t>Услуги медицинского осмотра для технического персонала</t>
  </si>
  <si>
    <t>102 Т</t>
  </si>
  <si>
    <t>31 желтоксанға дейн</t>
  </si>
  <si>
    <t>21 У</t>
  </si>
  <si>
    <t>22 У</t>
  </si>
  <si>
    <t xml:space="preserve">настольный справочник  инженера по охране труда </t>
  </si>
  <si>
    <t>Услуги аренды грузов для проведения освидетельствования крана</t>
  </si>
  <si>
    <t>в течении 30 дней</t>
  </si>
  <si>
    <t xml:space="preserve">30 күн </t>
  </si>
  <si>
    <t>77.39.12.20.12.00.00</t>
  </si>
  <si>
    <t>Услуги по аренде прочих контейнеров</t>
  </si>
  <si>
    <t>Краткосрочная, среднесрочная или долгосрочная аренда (прокат) прочих контейнеров, не включенных в другие группировки</t>
  </si>
  <si>
    <t>Услуги по доставке грузов для проведения освидетельствования крана</t>
  </si>
  <si>
    <t>49.41.19.90.11.00.00</t>
  </si>
  <si>
    <t>Услуги по перевозкам грузовым неспециализированным автомобильным транспортом прочих грузов, не включенных в другие групп</t>
  </si>
  <si>
    <t>Услуги по перевозкам грузовым неспециализированным автомобильным транспортом прочих грузов, не включенных в другие группировки</t>
  </si>
  <si>
    <t>Услуги по освидетельствованию  крана и электротали</t>
  </si>
  <si>
    <t>71.20.19.21.00.00.00</t>
  </si>
  <si>
    <t>Техническое освидетельствование оборудования</t>
  </si>
  <si>
    <t>33.12.29.20.00.00.00</t>
  </si>
  <si>
    <t>Техническое обслуживание и ремонт автотранспорта  с заменой запчастей</t>
  </si>
  <si>
    <t xml:space="preserve">Техническое обслуживание и ремонт автотранспорта  с заменой запчастей </t>
  </si>
  <si>
    <t>Работы по ремонту и обслуживанию автомобиля ГАЗ330232</t>
  </si>
  <si>
    <t>№27 Марат</t>
  </si>
  <si>
    <t>4 Р</t>
  </si>
  <si>
    <t>5 Р</t>
  </si>
  <si>
    <t>33.13.11.10.00.00.00</t>
  </si>
  <si>
    <t>Ремонт и техническое обслуживание приборов и инструментов для измерения, тестирования и навигации авиационных двигателей</t>
  </si>
  <si>
    <t>Работы по ремонту угловых рычагов B670M7021201-1шт.  B671M7003201-2шт. B671M7004201 (B671M7004102)-4 шт.</t>
  </si>
  <si>
    <t>73.20.14.11.00.00.00</t>
  </si>
  <si>
    <t>Услуги по изучению и анализу рынка</t>
  </si>
  <si>
    <t>Услуги по изучению и анализу определенного  рынка поставки товаров, оказания услуг,  выполнения работ</t>
  </si>
  <si>
    <t>Услуги по предоставлению анализа-обзор, заработных плат и льгот, предоставляемых работникам на территории РК за 2018 год</t>
  </si>
  <si>
    <t>№25 HR</t>
  </si>
  <si>
    <t xml:space="preserve">в течении 14 дней </t>
  </si>
  <si>
    <t xml:space="preserve">14 күн </t>
  </si>
  <si>
    <t>23 У</t>
  </si>
  <si>
    <t>24 У</t>
  </si>
  <si>
    <t>25 У</t>
  </si>
  <si>
    <t>26 У</t>
  </si>
  <si>
    <t>32.50.42.00.00.00.14.01.1</t>
  </si>
  <si>
    <t>Арнайы көзілдірік</t>
  </si>
  <si>
    <t>Очки специальные</t>
  </si>
  <si>
    <t>ұлғайтылған көрініс</t>
  </si>
  <si>
    <t>увеличенного обзора</t>
  </si>
  <si>
    <t>УК-қорғаныс көзілдірігі</t>
  </si>
  <si>
    <t>очки для защиты от УФ-излучения</t>
  </si>
  <si>
    <t>710000000</t>
  </si>
  <si>
    <t>26.51.51.17.11.11.19.11.1</t>
  </si>
  <si>
    <t>Гигрометр</t>
  </si>
  <si>
    <t>Салмақ.</t>
  </si>
  <si>
    <t>Весовой.</t>
  </si>
  <si>
    <t>термогигрометр 0-50 С, 0-100%</t>
  </si>
  <si>
    <t>103 Т</t>
  </si>
  <si>
    <t>26.51.51.14.11.11.11.11.1</t>
  </si>
  <si>
    <t>Барометр</t>
  </si>
  <si>
    <t>Басқа құрылғылармен біріктірілмеген.</t>
  </si>
  <si>
    <t>Не объединенный с другими приборами.</t>
  </si>
  <si>
    <t>анероидтық барометр 0-780 мм</t>
  </si>
  <si>
    <t>26.51.70.11.11.11.11.11.1</t>
  </si>
  <si>
    <t>Термостат</t>
  </si>
  <si>
    <t>Электрондық.</t>
  </si>
  <si>
    <t>Электронный.</t>
  </si>
  <si>
    <t>термостат (шкаф) / тоңазытқыш</t>
  </si>
  <si>
    <t>термостат (шкаф) / холодильник</t>
  </si>
  <si>
    <t>20.59.59.00.11.00.00.26.1</t>
  </si>
  <si>
    <t>Пенетрант</t>
  </si>
  <si>
    <t>капиллярлық күштер әсерінен материалдық ақауларға енетін арнайы көрсеткіш зат</t>
  </si>
  <si>
    <t>специальное индикаторное вещество, проникающее в дефекты материала под действием сил капиллярности</t>
  </si>
  <si>
    <t>Флуоресцентті penetrant</t>
  </si>
  <si>
    <t>Пенетрант люминесцентный</t>
  </si>
  <si>
    <t>20.59.59.00.15.00.00.62.1</t>
  </si>
  <si>
    <t>Таза</t>
  </si>
  <si>
    <t>Очиститель</t>
  </si>
  <si>
    <t>Көмірсутек негізіндегі тазалағыш, бетті тазартады және артық penetrants алып тастайды</t>
  </si>
  <si>
    <t>Очиститель на основе углеводорода, очищает поверхность и удаляет излишки пенетрантов</t>
  </si>
  <si>
    <t xml:space="preserve"> Очиститель</t>
  </si>
  <si>
    <t>104 Т</t>
  </si>
  <si>
    <t>105 Т</t>
  </si>
  <si>
    <t>106 Т</t>
  </si>
  <si>
    <t>107 Т</t>
  </si>
  <si>
    <t>20.59.59.00.15.00.00.30.1</t>
  </si>
  <si>
    <t>Ақ суспензия әзірлеушісі</t>
  </si>
  <si>
    <t>Белый суспензионный проявитель</t>
  </si>
  <si>
    <t>ақ бүріккіш</t>
  </si>
  <si>
    <t>аэрозоль белого цвета</t>
  </si>
  <si>
    <t>Әзірлеуші стандартты немесе жылдам кептіру</t>
  </si>
  <si>
    <t>Проявитель  стандартный или быстросохнущий</t>
  </si>
  <si>
    <t>упаковка</t>
  </si>
  <si>
    <t>30.30.50.00.00.40.10.18.1</t>
  </si>
  <si>
    <t>Контрольно-проверочная аппаратура</t>
  </si>
  <si>
    <t>Контрольно-поверочная аппаратура для самолетов, прочая не включенная в другие группировки</t>
  </si>
  <si>
    <t>40Х13 материалынан капиллярлық диагностика үшін бақылау үлгісі (1-класс)</t>
  </si>
  <si>
    <t>Контрольный образец для капилярной диагностики из материала 40Х13 (класс 1)</t>
  </si>
  <si>
    <t>27.40.22.00.00.13.11.20.1</t>
  </si>
  <si>
    <t>Жеңіл арматура</t>
  </si>
  <si>
    <t>Светильник</t>
  </si>
  <si>
    <t>ГОСТ 17677-82, жарық көзі (шам) L - тік құбырлы люминесцентті</t>
  </si>
  <si>
    <t>ГОСТ 17677-82, источник света (лампа) Л - прямые трубчатые люминисцентные</t>
  </si>
  <si>
    <t>Жарықдиодты жарықдиодты шам (желіден және кіріктірілген аккумулятордан) немесе жарықдиодты ультракүлгін шамымен</t>
  </si>
  <si>
    <t>УФ-светильник светодиодный (от сети и от встроенного аккумулятора) или УФ-светильник светодиодный</t>
  </si>
  <si>
    <t>20.59.59.00.15.00.00.37.1</t>
  </si>
  <si>
    <t>Магнитті суспензия</t>
  </si>
  <si>
    <t>Суспензия магнитная</t>
  </si>
  <si>
    <t>магнитті бөлшектерді тексеру арқылы суспензия әдісімен сыналатын бөліктерге қолдану үшін қара май негізіндегі суспензия, ферромагниттік материалдардағы жер үсті және жер асты ақауларын анықтау</t>
  </si>
  <si>
    <t>суспензия черного цвета на масляной основе, для нанесения на проверяемые детали способом суспензии при магнитопорошковом контроле, для выявления поверхностных и подповерхностных дефектов в ферромагнитных материалах</t>
  </si>
  <si>
    <t>флуоресцентті магнитті суспензия</t>
  </si>
  <si>
    <t>люминесцентная магнитная суспензия</t>
  </si>
  <si>
    <t>26.51.66.01.01.01.07.01.1</t>
  </si>
  <si>
    <t>Калибрлеу үлгісі</t>
  </si>
  <si>
    <t>Образец калибровочный</t>
  </si>
  <si>
    <t>ультрадыбыстық тестілеу үшін</t>
  </si>
  <si>
    <t>для ультразвукового контроля</t>
  </si>
  <si>
    <t>Магнитті бөлшектердің инспекциясы үшін бақылау үлгісі (A класы)</t>
  </si>
  <si>
    <t>Контрольный образец для магнитопорошковой дефектоскопии (класс А)</t>
  </si>
  <si>
    <t>26.51.12.00.00.14.19.12.1</t>
  </si>
  <si>
    <t>Магнитті-зерттеу жабдықтары</t>
  </si>
  <si>
    <t>Аппаратура для магнитных исследований</t>
  </si>
  <si>
    <t>Магнитометрлер, геомагнит өрісінің уақытша вариациясын жазу үшін жабдықтар, магнитометрлік градиометрлер, кешенді магнитометрлік жабдықтар және т.б.</t>
  </si>
  <si>
    <t>Магнитометры, аппаратура для регистрации временных вариаций геомагнитного поля, градиентометры магнитометрические, аппаратура магнитометрическая комплексная и т.п.</t>
  </si>
  <si>
    <t>  Магнитизациялаушы құрылғы (магнитометр, магниттік жетіспеушілік детекторы) немесе айнымалы ток және тұрақты ток электромагнитті</t>
  </si>
  <si>
    <t xml:space="preserve"> Устройство намагничивающее (Магнитометр, магнитный дефектоскоп) или электромагнит переменного и постоянного тока</t>
  </si>
  <si>
    <t>26.52.28.00.00.00.02.10.1</t>
  </si>
  <si>
    <t>Секундомер калибрлері</t>
  </si>
  <si>
    <t>Секундомер-калибратор</t>
  </si>
  <si>
    <t>ГОСТ 8.339-78</t>
  </si>
  <si>
    <t>Секундомер 0-60 мин, 0-60 сек</t>
  </si>
  <si>
    <t>Секундомер 0-60 мин, 0-60 с</t>
  </si>
  <si>
    <t>22.23.13.00.00.20.10.10.1</t>
  </si>
  <si>
    <t>Бак</t>
  </si>
  <si>
    <t>төмен қысымды полиэтилен, көлемі 300 л</t>
  </si>
  <si>
    <t xml:space="preserve">из полиэтилена низкого давления, объем 300 л </t>
  </si>
  <si>
    <t>Флуоресцентті кейінгі эмульгирленген ендіргіштерден жасалған өнімдерді жуатын ванна</t>
  </si>
  <si>
    <t>Ванна-бак для промывки изделий от люминесцентных постэмульгируемых пенетрантов</t>
  </si>
  <si>
    <t xml:space="preserve"> термогигрометр 0-50С, 0-100%</t>
  </si>
  <si>
    <t>барометр-анероид 0-780мм.рт.ст</t>
  </si>
  <si>
    <t>108 Т</t>
  </si>
  <si>
    <t>109 Т</t>
  </si>
  <si>
    <t>110 Т</t>
  </si>
  <si>
    <t>111 Т</t>
  </si>
  <si>
    <t>112 Т</t>
  </si>
  <si>
    <t>113 Т</t>
  </si>
  <si>
    <t>114 Т</t>
  </si>
  <si>
    <t>115 Т</t>
  </si>
  <si>
    <t>№28 Баур</t>
  </si>
  <si>
    <t>в течении 12 месяцев</t>
  </si>
  <si>
    <t xml:space="preserve">Услуги по изготовлению и выдаче разовых пропусков </t>
  </si>
  <si>
    <t>96.09.19.90.25.00.00</t>
  </si>
  <si>
    <t>Услуги по получению разрешительных документов</t>
  </si>
  <si>
    <t xml:space="preserve">Получение различных разрешительных документов в соответсвующих органах </t>
  </si>
  <si>
    <t>№20 Марат</t>
  </si>
  <si>
    <t>27 У</t>
  </si>
  <si>
    <t>28 У</t>
  </si>
  <si>
    <t xml:space="preserve">Наклейка 5005212 / PLACARD NO SMOKING </t>
  </si>
  <si>
    <t xml:space="preserve">Кожух ET1759-21-3 / BELLOWS </t>
  </si>
  <si>
    <t>Металлическая проставка B651M2004101 / SHEET-METAL</t>
  </si>
  <si>
    <t>Шариковый подшипник MKP6A / BALL BEARING</t>
  </si>
  <si>
    <t>март</t>
  </si>
  <si>
    <t>116 Т</t>
  </si>
  <si>
    <t>117 Т</t>
  </si>
  <si>
    <t>118 Т</t>
  </si>
  <si>
    <t>119 Т</t>
  </si>
  <si>
    <t>120 Т</t>
  </si>
  <si>
    <t>121 Т</t>
  </si>
  <si>
    <t>122 Т</t>
  </si>
  <si>
    <t>123 Т</t>
  </si>
  <si>
    <t>124 Т</t>
  </si>
  <si>
    <t>125 Т</t>
  </si>
  <si>
    <t>17.23.12.30.00.00.00.71.2</t>
  </si>
  <si>
    <t>Стикер</t>
  </si>
  <si>
    <t>жабысқақ қағаз жапсырмасы</t>
  </si>
  <si>
    <t>липкий,  бумажный стикер</t>
  </si>
  <si>
    <t>23.20.14.00.20.00.00.10.1</t>
  </si>
  <si>
    <t>Кожух</t>
  </si>
  <si>
    <t>огнеупорный, керамический технический</t>
  </si>
  <si>
    <t>22.21.29.00.00.30.40.10.1</t>
  </si>
  <si>
    <t>заглушка</t>
  </si>
  <si>
    <t>в течении 15 рабочих дней</t>
  </si>
  <si>
    <t>3\8 Карданая головка на 12мм, 12гранный профиль П/Н: FUM12A(Snap-on)</t>
  </si>
  <si>
    <t>3/8 Торцовая головка на 18мм, 12гранная П/Н: FM18(Snap-on)</t>
  </si>
  <si>
    <t>3/8 Торцовая головка на 17мм, 12гранная П/Н: FM17(Snap-on)</t>
  </si>
  <si>
    <t>3/8 Торцовая головка на 14мм, 12гранная П/Н: FM14(Snap-on)</t>
  </si>
  <si>
    <t>3/8 Торцовая головка на 13мм, 12гранная П/Н: FM13(Snap-on)</t>
  </si>
  <si>
    <t>3/8 Торцовая головка на 12мм, 12гранная П/Н: FM12(Snap-on)</t>
  </si>
  <si>
    <t>3/8 Торцовая головка на 11мм, 12гранная П/Н: FM11(Snap-on)</t>
  </si>
  <si>
    <t>3/8 Торцовая головка с шаровой шестигранной отверточной вставкой на 8мм П/Н: FABM7E(Snap-on)</t>
  </si>
  <si>
    <t>3/8 Торцовая головка с шестигранной отверточной вставкой на 9мм П/Н: FAM9E(Snap-on)</t>
  </si>
  <si>
    <t>3/8 Торцовая головка с шестигранной отверточной вставкой на 10мм П/Н: FAM10E(Snap-on)</t>
  </si>
  <si>
    <t>1/4 Торцовая головка 12гранная на 15мм П/Н: TMMD15(Snap-on)</t>
  </si>
  <si>
    <t>1/4 Торцовая головка 12гранная дюймового размера на 5/8 инчей П/Н: TMD20(Snap-on)</t>
  </si>
  <si>
    <t>1/4 Торцовая головка 12гранная дюймового размера на 9/32 инчей П/Н: TMDS9(Snap-on)</t>
  </si>
  <si>
    <t>1/4 Торцовая головка 12гранная дюймового размера на 1/4 инчей П/Н: TMDS8(Snap-on)</t>
  </si>
  <si>
    <t>1/4 Торцовая головка 12гранная дюймового размера на 3/16 инчей П/Н: TMDS6(Snap-on)</t>
  </si>
  <si>
    <t>1/4 Торцовая головка 12гранная дюймового размера на 7/16 инчей П/Н: TMDS14(Snap-on)</t>
  </si>
  <si>
    <t>3/8 Торцовая головка с шестигранной отверточной вставкой дюймового размера 5/16 инчей П/Н: FA10E(Snap-on)</t>
  </si>
  <si>
    <t>3/8 Торцовая головка 6гранная дюймового размера на 9/16 инчей П/Н: FSS181(Snap-on)</t>
  </si>
  <si>
    <t>3/8 Торцовая головка 6гранная дюймового размера на 1/2 инчей П/Н: FSS161(Snap-on)</t>
  </si>
  <si>
    <t>3/8 Торцовая головка 6гранная дюймового размера на 7/16 инчей П/Н: FSS141(Snap-on)</t>
  </si>
  <si>
    <t>3/8 Торцовая головка 12гранная дюймового размера на 1/2 инчей П/Н: F161(Snap-on)</t>
  </si>
  <si>
    <t>3/8 Торцовая головка 12гранная дюймового размера на 7/16 инчей П/Н: F141(Snap-on)</t>
  </si>
  <si>
    <t>3\8 Карданая головка 12гранная дюймового размера на7/16 инчей П/Н: FU14B(Snap-on)</t>
  </si>
  <si>
    <t>3\8 Карданая головка 12гранная дюймового размера на5/8 инчей П/Н: FU20B(Snap-on)</t>
  </si>
  <si>
    <t>Биты 1/4 под винты TORQ-SET,25mm #8 П/Н: 59S/TS-8(BAHCO)</t>
  </si>
  <si>
    <t>Биты 1/4 под винты TORQ-SET,25mm #10 П/Н: 59S/TS-10(BAHCO)</t>
  </si>
  <si>
    <t>Отвертка с плоским наконечником-3мм П/Н: SGDE230ESD9 (Snap-on)</t>
  </si>
  <si>
    <t>Отвертка с плоским наконечником-8мм П/Н: SHD6R  (Snap-on)</t>
  </si>
  <si>
    <t>Отвертка под винты PHILLIPS #3 П/Н: SHDP631RR(Snap-on)</t>
  </si>
  <si>
    <t>Отвертка с плоским наконечником-6,5мм П/Н: SDH4R(Snap-on)</t>
  </si>
  <si>
    <t>Отвертка под винты PHILLIPS #2 П/Н: SHP42IRR(Snap-on)</t>
  </si>
  <si>
    <t>Отвертка с плоским наконечником-3,5mm П/Н: SHD304R(Snap-on)</t>
  </si>
  <si>
    <t>Отвертка под винты PHILLIPS #1 П/Н: SHDP31IRR(Snap-on)</t>
  </si>
  <si>
    <t>Кусачки-бокорезы для электроники, тонкие губки, острая головка, тип головки-скошенные П/Н: E707BCG(Snap-on)</t>
  </si>
  <si>
    <t>Силовые кусачки-бокорезы изолированные П/Н: 84CF(Snap-on)</t>
  </si>
  <si>
    <t>Кусачки-бокорезы для электроники, тонкие губки, острая головка, тип головки-скошенные П/Н: E719BCG(Snap-on)</t>
  </si>
  <si>
    <t>Плоскогубцы для скручивание проволки П/Н: WTRW6A</t>
  </si>
  <si>
    <t>Набор для шплинта с направляющей втулкой  П/Н: 74 8300 (Hoffmann Group)</t>
  </si>
  <si>
    <t>Набор алмазных надфилей в футляре П/Н: 52 9350 (Hoffman Group)</t>
  </si>
  <si>
    <t>Набор экстракторов спиральных П/Н: EXD10 (Snap-on)</t>
  </si>
  <si>
    <t>25.94.13.00.00.10.17.16.1</t>
  </si>
  <si>
    <t>Головка сменная</t>
  </si>
  <si>
    <t>торцевая 12-гранная удлиненная, с пазом для шарикового фиксатора, шлифованная. Квадрат 1/2</t>
  </si>
  <si>
    <t>25.94.13.00.00.10.17.11.2</t>
  </si>
  <si>
    <t>Набор головок</t>
  </si>
  <si>
    <t>ГОСТ 25604-83, тип Б с наружным шестигранным зевом реазмерами от 5 до 17 мм</t>
  </si>
  <si>
    <t>25.94.13.00.00.10.17.10.2</t>
  </si>
  <si>
    <t>ГОСТ 25604-83, тип А с внутренним шестигранным зевом реазмерами от 3,2 до 80 мм</t>
  </si>
  <si>
    <t>25.94.13.00.00.10.16.22.1</t>
  </si>
  <si>
    <t>Ключ трещоточный</t>
  </si>
  <si>
    <t>ГОСТ 22402-77, тип Б - трещоточный с переключателем, 25,0х710 мм</t>
  </si>
  <si>
    <t>25.94.13.00.00.10.17.12.2</t>
  </si>
  <si>
    <t>ГОСТ 25604-83, тип В с внутренним четырехгранным зевом реазмерами от 3,15 до 25 мм</t>
  </si>
  <si>
    <t>25.94.13.00.00.10.17.13.1</t>
  </si>
  <si>
    <t>25.94.13.00.00.10.17.14.1</t>
  </si>
  <si>
    <t>25.94.13.00.00.10.17.15.1</t>
  </si>
  <si>
    <t>Ключ</t>
  </si>
  <si>
    <t>25.73.30.00.00.16.08.14.1</t>
  </si>
  <si>
    <t>для винтов с внутренним шестигранником, размер 2 мм, ГОСТ 11737-93</t>
  </si>
  <si>
    <t>25.73.30.00.00.16.08.15.1</t>
  </si>
  <si>
    <t>для винтов с внутренним шестигранником, размер 2,5 мм, ГОСТ 11737-93</t>
  </si>
  <si>
    <t>25.73.30.00.00.23.12.12.1</t>
  </si>
  <si>
    <t>Отвертка</t>
  </si>
  <si>
    <t>ГОСТ 21010-75, для винтов и шурупов с прямым шлинцем, размер лопатки 0,4х2,5 мм</t>
  </si>
  <si>
    <t>25.73.30.00.00.23.12.13.1</t>
  </si>
  <si>
    <t>ГОСТ 21010-75, для винтов и шурупов с прямым шлинцем, размер лопатки 0,5х3,5 мм</t>
  </si>
  <si>
    <t>25.73.30.00.00.23.12.14.1</t>
  </si>
  <si>
    <t>ГОСТ 21010-75, для винтов и шурупов с прямым шлинцем, размер лопатки 0,6х4,0 мм</t>
  </si>
  <si>
    <t>25.73.30.00.00.23.12.15.1</t>
  </si>
  <si>
    <t>ГОСТ 21010-75, для винтов и шурупов с прямым шлинцем, размер лопатки 0,8х5,5 мм</t>
  </si>
  <si>
    <t>25.73.30.00.00.23.12.19.1</t>
  </si>
  <si>
    <t>ГОСТ 21010-75, для винтов и шурупов с прямым шлинцем, размер лопатки 2,0х13,0 мм</t>
  </si>
  <si>
    <t>25.73.30.00.00.23.12.20.1</t>
  </si>
  <si>
    <t>ГОСТ 21010-75, для винтов и шурупов с прямым шлинцем, размер лопатки 2,5х16,0 мм</t>
  </si>
  <si>
    <t>25.73.30.00.00.23.12.21.1</t>
  </si>
  <si>
    <t>ГОСТ 21010-75, для винтов и шурупов с крестообразным шлинцем, номер крестообразного конца 0</t>
  </si>
  <si>
    <t>25.73.30.00.00.14.17.14.1</t>
  </si>
  <si>
    <t>Кусачки (бокорез)</t>
  </si>
  <si>
    <t xml:space="preserve">инструмент для резки (перекусывания) пруткового металла толщиной до 25 мм. </t>
  </si>
  <si>
    <t>25.73.30.00.00.14.14.10.1</t>
  </si>
  <si>
    <t>Кусачки (острогубцы)</t>
  </si>
  <si>
    <t>Инструмент для перерезания проводов и проволоки</t>
  </si>
  <si>
    <t>25.73.30.00.00.14.11.10.1</t>
  </si>
  <si>
    <t>Плоскогубцы</t>
  </si>
  <si>
    <t>Комбинированные</t>
  </si>
  <si>
    <t>25.94.12.99.00.10.10.10.1</t>
  </si>
  <si>
    <t>для слесарных работ, торцевые, набор включает: головки, ключ реверсивный, удлинитель</t>
  </si>
  <si>
    <t>27.90.70.00.00.20.14.01.1</t>
  </si>
  <si>
    <t>Комплект измерительных приборов и инструментов</t>
  </si>
  <si>
    <t>Комплект измерительных приборов и инструментов. В комплект входит отвертка-9 шт, экстрактор PLCC микросхем, антистатический браслет, токовые клещи</t>
  </si>
  <si>
    <t>25.73.30.00.00.28.10.17.1</t>
  </si>
  <si>
    <t>Карандаш алмазный</t>
  </si>
  <si>
    <t>тип С марка 1, для правки шлифовальных кругов</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</si>
  <si>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</si>
  <si>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</si>
  <si>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</si>
  <si>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</si>
  <si>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</si>
  <si>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</si>
  <si>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</si>
  <si>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</si>
  <si>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</si>
  <si>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</si>
  <si>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</si>
  <si>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</si>
  <si>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</si>
  <si>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</si>
  <si>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</si>
  <si>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</si>
  <si>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</si>
  <si>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</si>
  <si>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</si>
  <si>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</si>
  <si>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</si>
  <si>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</si>
  <si>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</si>
  <si>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</si>
  <si>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</si>
  <si>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</si>
  <si>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</si>
  <si>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</si>
  <si>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</si>
  <si>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</si>
  <si>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</si>
  <si>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</si>
  <si>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</si>
  <si>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</si>
  <si>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</si>
  <si>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</si>
  <si>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</si>
  <si>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набор</t>
  </si>
  <si>
    <t>Гайка самоблокирующаяся LN9348-06 / NUT, SELF-LOCKING</t>
  </si>
  <si>
    <t xml:space="preserve">Идентификационная табличка 06-5118-01 / Name plate    </t>
  </si>
  <si>
    <t>№29 Марат</t>
  </si>
  <si>
    <t>25.99.29.00.04.10.20.10.1</t>
  </si>
  <si>
    <t>Табличка</t>
  </si>
  <si>
    <t>Табличка с наименованиями (кроме табличек с подсветкой)</t>
  </si>
  <si>
    <t>Бумага писчая формата А4, плотность 80г/м2</t>
  </si>
  <si>
    <t>5 жұмыс күні</t>
  </si>
  <si>
    <t>5 рабочих дней</t>
  </si>
  <si>
    <t>№30 Шуша</t>
  </si>
  <si>
    <t>17.12.13.40.10.00.00.10.1</t>
  </si>
  <si>
    <t>Бумага</t>
  </si>
  <si>
    <t>формат А4, плотность 80г/м2, 21х29,5 см</t>
  </si>
  <si>
    <t>5111 одна пачка</t>
  </si>
  <si>
    <t>Услуги по утилизации отходов производства</t>
  </si>
  <si>
    <t>№30 шуша</t>
  </si>
  <si>
    <t>38.22.29.17.00.00.00</t>
  </si>
  <si>
    <t>Услуги по утилизации химических реактивов</t>
  </si>
  <si>
    <t>Выполнение операций по сбору и утилизации химических реактивов</t>
  </si>
  <si>
    <t>№23</t>
  </si>
  <si>
    <t>№33</t>
  </si>
  <si>
    <t>уплотнение из эластомера  B537M10X1001/ELASTOMERE SEAL</t>
  </si>
  <si>
    <t>163 Т</t>
  </si>
  <si>
    <t xml:space="preserve">изменили на услуги </t>
  </si>
  <si>
    <t>29 У</t>
  </si>
  <si>
    <t xml:space="preserve">Услуги наземного обслуживания с сопутствующим товаром-авиаГСМ  </t>
  </si>
  <si>
    <t>№31 Завотвай</t>
  </si>
  <si>
    <t>"Утверждено" в соответствии с Приказом №   40 -О/Д от 01.03.2019 г.    Генеральным директором Ш. Юнг</t>
  </si>
  <si>
    <t>вычислитель воздушных параметров C17133AA01/ADU3200 (обмен:возврат дефектной взамен поставленной новой)</t>
  </si>
  <si>
    <t>7-10 рабочих дней</t>
  </si>
  <si>
    <t>7-10 жұмыс күні</t>
  </si>
  <si>
    <t>№34 Марат</t>
  </si>
  <si>
    <t>26.51.84.10.11.10.01.10.1</t>
  </si>
  <si>
    <t>Вычислитель электронный</t>
  </si>
  <si>
    <t>для счетчика расхода жидкости</t>
  </si>
  <si>
    <t>162-1 Т</t>
  </si>
  <si>
    <t>30 У</t>
  </si>
  <si>
    <t>услуги поверки и юстировки весов (3штук)</t>
  </si>
  <si>
    <t xml:space="preserve">в течении 30 дней </t>
  </si>
  <si>
    <t>№40</t>
  </si>
  <si>
    <t>52.21.19.31.11.00.00</t>
  </si>
  <si>
    <t>Услуги по поверке и клеймению электронных вагонных весов</t>
  </si>
  <si>
    <t xml:space="preserve">Кожух 117-600661 / COVER FWD RH  </t>
  </si>
  <si>
    <t xml:space="preserve">Кожух 117-600651 / COVER FWD LH  </t>
  </si>
  <si>
    <t>164 Т</t>
  </si>
  <si>
    <t>165 Т</t>
  </si>
  <si>
    <t>166 Т</t>
  </si>
  <si>
    <t>167 Т</t>
  </si>
  <si>
    <t>№33 Марат</t>
  </si>
  <si>
    <t>услуги по таможенному оформлению в г.Астана</t>
  </si>
  <si>
    <t>услуги по таможенному оформлению в г.Алматы</t>
  </si>
  <si>
    <t>52.29.20.10.20.00.00</t>
  </si>
  <si>
    <t>Услуги по таможенному оформлению</t>
  </si>
  <si>
    <t>Комплекс услуг по таможенному оформлению</t>
  </si>
  <si>
    <t>31 У</t>
  </si>
  <si>
    <t>32 У</t>
  </si>
  <si>
    <t>169 Т</t>
  </si>
  <si>
    <t>170 Т</t>
  </si>
  <si>
    <t>171 Т</t>
  </si>
  <si>
    <t>172 Т</t>
  </si>
  <si>
    <t>173 Т</t>
  </si>
  <si>
    <t>30.20.40.00.00.08.07.45.1</t>
  </si>
  <si>
    <t>Кожух блока боксования</t>
  </si>
  <si>
    <t>Услуги по предоставлению точки входа в сеть AFTN с предоставлением автоматизированного рабочего места AFTN</t>
  </si>
  <si>
    <t>№32 Бауржан</t>
  </si>
  <si>
    <t>62.09.20.10.11.25.00</t>
  </si>
  <si>
    <t>Услуги по установке и настройке программ обслуживания сети</t>
  </si>
  <si>
    <t>Услуги по установке и настройке программ, предназначенных для управления сетью и поддержания ее работоспособности.</t>
  </si>
  <si>
    <t>33 У</t>
  </si>
  <si>
    <t xml:space="preserve">Услуги по перевозке габаритных и опасных грузов </t>
  </si>
  <si>
    <t>№38 Марат</t>
  </si>
  <si>
    <t>34 У</t>
  </si>
  <si>
    <t xml:space="preserve">Винт с потайной головкой MS35207-206 / COUNTERSUNK SCREW  </t>
  </si>
  <si>
    <t>№39 Марат</t>
  </si>
  <si>
    <t>25.94.11.00.00.10.10.10.1</t>
  </si>
  <si>
    <t>Винт</t>
  </si>
  <si>
    <t>Изделие без головок из стали</t>
  </si>
  <si>
    <t>51.21.14.20.12.00.00</t>
  </si>
  <si>
    <t>Услуги по перевозкам опасных грузов воздушным транспортом, не подчиняющимся расписанию, на международных линиях</t>
  </si>
  <si>
    <t>"Утверждено" в соответствии с Приказом №   47 -О/Д от 05.03.2019 г.    Генеральным директором Ш. Юнг</t>
  </si>
  <si>
    <t>№47</t>
  </si>
  <si>
    <t>Разбавитель в банках по 1 литру / STANDOX 2K 20-25</t>
  </si>
  <si>
    <t>Базовое покрытие Ral 1007 в банках по 1 литру / STANDOX 2K</t>
  </si>
  <si>
    <t>Отвердитель в банках по 1 литру / Standox</t>
  </si>
  <si>
    <t>168 Т</t>
  </si>
  <si>
    <t xml:space="preserve">№20 Марат </t>
  </si>
  <si>
    <t>№51</t>
  </si>
  <si>
    <t>20.30.22.00.00.00.70.30.1</t>
  </si>
  <si>
    <t>Разбавитель</t>
  </si>
  <si>
    <t>Разбавитель для грунтовки, а также для очистки инструмента</t>
  </si>
  <si>
    <t>Литр (куб. дм.)</t>
  </si>
  <si>
    <t>20.41.44.00.00.00.00.55.1</t>
  </si>
  <si>
    <t>Средство для смывки старой краски</t>
  </si>
  <si>
    <t xml:space="preserve">для удаления старых лакокрасочных покрытий </t>
  </si>
  <si>
    <t>Банка условная</t>
  </si>
  <si>
    <t>20.59.59.69.01.10.10.10.1</t>
  </si>
  <si>
    <t>Тығыздағыш</t>
  </si>
  <si>
    <t>Отвердитель</t>
  </si>
  <si>
    <t>эпоксидті шайырлар үшін</t>
  </si>
  <si>
    <t>для эпоксидных смол</t>
  </si>
  <si>
    <t>"Утверждено" в соответствии с Приказом № 51 -О/Д от 07.03.2019 г.    И.о.Генерального директора Д.Рухлин</t>
  </si>
  <si>
    <t xml:space="preserve">Пакет целлофановый с замком (zip-lock), 10*10 см </t>
  </si>
  <si>
    <t xml:space="preserve">Пакет целлофановый с замком (zip-lock), 10*15 см </t>
  </si>
  <si>
    <t xml:space="preserve">Пакет целлофановый с замком (zip-lock), 12*18 см </t>
  </si>
  <si>
    <t xml:space="preserve">Пакет целлофановый с замком (zip-lock), 15*22 см </t>
  </si>
  <si>
    <t xml:space="preserve">Пакет целлофановый с замком (zip-lock), 20*20 см </t>
  </si>
  <si>
    <t xml:space="preserve">Пакет целлофановый с замком (zip-lock), 20*30 см </t>
  </si>
  <si>
    <t xml:space="preserve">Пакет целлофановый с замком (zip-lock), 25*35 см </t>
  </si>
  <si>
    <t xml:space="preserve">Пакет целлофановый с замком (zip-lock), 30*35 см </t>
  </si>
  <si>
    <t xml:space="preserve">Пакет целлофановый с замком (zip-lock), 35*45 см </t>
  </si>
  <si>
    <t xml:space="preserve">Пакет целлофановый с замком (zip-lock), 50*50 см </t>
  </si>
  <si>
    <t>Конверт самоклеящийся прозрачный (на картонные коробки и деревянные ящики), формат - А4</t>
  </si>
  <si>
    <t>Конверт самоклеящийся прозрачный (на картонные коробки и деревянные ящики), формат - А5</t>
  </si>
  <si>
    <t>174 Т</t>
  </si>
  <si>
    <t>175 Т</t>
  </si>
  <si>
    <t>176 Т</t>
  </si>
  <si>
    <t>177 Т</t>
  </si>
  <si>
    <t>178 Т</t>
  </si>
  <si>
    <t>179 Т</t>
  </si>
  <si>
    <t>180 Т</t>
  </si>
  <si>
    <t>181 Т</t>
  </si>
  <si>
    <t>182 Т</t>
  </si>
  <si>
    <t>22.22.12.40.00.00.00.10.2</t>
  </si>
  <si>
    <t>Пакеты</t>
  </si>
  <si>
    <t>17.23.12.12.00.00.00.10.1</t>
  </si>
  <si>
    <t>Конверт</t>
  </si>
  <si>
    <t>для грузовых накладных</t>
  </si>
  <si>
    <t>№35 Марат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</si>
</sst>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
    <numFmt numFmtId="165" formatCode="00"/>
    <numFmt numFmtId="166" formatCode="000000"/>
  </numFmts>
  <fonts count="29">
    <font>
      <sz val="11"/>
      <color theme="1"/>
      <name val="Calibri"/>
      <family val="2"/>
      <charset val="204"/>
      <scheme val="minor"/>
    </font>
    <font>
      <sz val="11"/>
      <color theme="1"/>
      <name val="Arial"/>
      <family val="2"/>
      <charset val="204"/>
    </font>
    <font>
      <sz val="11"/>
      <color theme="1"/>
      <name val="Calibri"/>
      <family val="2"/>
      <charset val="204"/>
      <scheme val="minor"/>
    </font>
    <font>
      <sz val="10"/>
      <name val="Arial Cyr"/>
      <charset val="204"/>
    </font>
    <font>
      <sz val="12"/>
      <name val="KZ Times New Roman"/>
      <family val="1"/>
      <charset val="204"/>
    </font>
    <font>
      <b/>
      <sz val="12"/>
      <name val="KZ Times New Roman"/>
      <family val="1"/>
      <charset val="204"/>
    </font>
    <font>
      <b/>
      <sz val="14"/>
      <name val="KZ Times New Roman"/>
      <family val="1"/>
      <charset val="204"/>
    </font>
    <font>
      <sz val="12"/>
      <color indexed="9"/>
      <name val="KZ Times New Roman"/>
      <family val="1"/>
      <charset val="204"/>
    </font>
    <font>
      <b/>
      <i/>
      <sz val="12"/>
      <name val="KZ Times New Roman"/>
      <family val="1"/>
      <charset val="204"/>
    </font>
    <font>
      <sz val="10"/>
      <name val="KZ Times New Roman"/>
      <family val="1"/>
      <charset val="204"/>
    </font>
    <font>
      <sz val="10"/>
      <name val="MS Sans Serif"/>
      <family val="2"/>
    </font>
    <font>
      <sz val="10"/>
      <name val="Arial"/>
      <family val="2"/>
      <charset val="204"/>
    </font>
    <font>
      <sz val="11"/>
      <color theme="1"/>
      <name val="Calibri"/>
      <family val="2"/>
      <charset val="204"/>
    </font>
    <font>
      <sz val="10"/>
      <color theme="1"/>
      <name val="Calibri"/>
      <family val="2"/>
      <charset val="204"/>
      <scheme val="minor"/>
    </font>
    <font>
      <b/>
      <sz val="13"/>
      <color theme="1" tint="0.24994659260841701"/>
      <name val="Calibri Light"/>
      <family val="2"/>
      <scheme val="major"/>
    </font>
    <font>
      <sz val="16"/>
      <color theme="1"/>
      <name val="Arial"/>
      <family val="2"/>
      <charset val="204"/>
    </font>
    <font>
      <b/>
      <sz val="20"/>
      <color theme="1"/>
      <name val="Arial"/>
      <family val="2"/>
      <charset val="204"/>
    </font>
    <font>
      <sz val="10"/>
      <color theme="1"/>
      <name val="Arial"/>
      <family val="2"/>
      <charset val="204"/>
    </font>
    <font>
      <sz val="20"/>
      <color theme="1"/>
      <name val="Arial"/>
      <family val="2"/>
      <charset val="204"/>
    </font>
    <font>
      <sz val="8"/>
      <color indexed="64"/>
      <name val="Times New Roman"/>
      <family val="1"/>
      <charset val="204"/>
    </font>
    <font>
      <sz val="12"/>
      <color theme="1"/>
      <name val="Arial"/>
      <family val="2"/>
      <charset val="204"/>
    </font>
    <font>
      <sz val="11"/>
      <name val="Arial"/>
      <family val="2"/>
      <charset val="204"/>
    </font>
    <font>
      <sz val="14"/>
      <name val="Calibri"/>
      <family val="2"/>
      <charset val="204"/>
      <scheme val="minor"/>
    </font>
    <font>
      <sz val="10"/>
      <name val="Arial"/>
      <family val="2"/>
      <charset val="204"/>
    </font>
    <font>
      <sz val="10"/>
      <name val="Arial"/>
      <family val="2"/>
    </font>
    <font>
      <sz val="8"/>
      <name val="Arial"/>
      <family val="2"/>
    </font>
    <font>
      <sz val="10"/>
      <color indexed="8"/>
      <name val="Arial"/>
      <family val="2"/>
    </font>
    <font>
      <sz val="11"/>
      <color indexed="8"/>
      <name val="Calibri"/>
      <family val="2"/>
    </font>
    <font>
      <sz val="14"/>
      <color theme="1"/>
      <name val="Calibri"/>
      <family val="2"/>
      <charset val="204"/>
      <scheme val="minor"/>
    </font>
  </fonts>
  <fills count="3">
    <fill>
      <patternFill patternType="none"/>
    </fill>
    <fill>
      <patternFill patternType="gray125"/>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rgb="FFDDDDDD"/>
      </left>
      <right style="medium">
        <color rgb="FFDDDDDD"/>
      </right>
      <top style="medium">
        <color rgb="FFDDDDDD"/>
      </top>
      <bottom style="medium">
        <color rgb="FFDDDDDD"/>
      </bottom>
      <diagonal/>
    </border>
  </borders>
  <cellStyleXfs count="77">
    <xf numFmtId="0" fontId="0" fillId="0" borderId="0"/>
    <xf numFmtId="1" fontId="4" fillId="0" borderId="0">
      <alignment horizontal="center" vertical="top" wrapText="1"/>
    </xf>
    <xf numFmtId="165" fontId="4" fillId="0" borderId="9">
      <alignment horizontal="center" vertical="top" wrapText="1"/>
    </xf>
    <xf numFmtId="164" fontId="4" fillId="0" borderId="9">
      <alignment horizontal="center" vertical="top" wrapText="1"/>
    </xf>
    <xf numFmtId="164" fontId="4" fillId="0" borderId="9">
      <alignment horizontal="center" vertical="top" wrapText="1"/>
    </xf>
    <xf numFmtId="164" fontId="4" fillId="0" borderId="9">
      <alignment horizontal="center" vertical="top" wrapText="1"/>
    </xf>
    <xf numFmtId="1" fontId="4" fillId="0" borderId="0">
      <alignment horizontal="center" vertical="top" wrapText="1"/>
    </xf>
    <xf numFmtId="165" fontId="4" fillId="0" borderId="0">
      <alignment horizontal="center" vertical="top" wrapText="1"/>
    </xf>
    <xf numFmtId="164" fontId="4" fillId="0" borderId="0">
      <alignment horizontal="center" vertical="top" wrapText="1"/>
    </xf>
    <xf numFmtId="164" fontId="4" fillId="0" borderId="0">
      <alignment horizontal="center" vertical="top" wrapText="1"/>
    </xf>
    <xf numFmtId="164" fontId="4" fillId="0" borderId="0">
      <alignment horizontal="center" vertical="top" wrapText="1"/>
    </xf>
    <xf numFmtId="0" fontId="4" fillId="0" borderId="0">
      <alignment horizontal="left" vertical="top" wrapText="1"/>
    </xf>
    <xf numFmtId="0" fontId="4" fillId="0" borderId="0">
      <alignment horizontal="left" vertical="top" wrapText="1"/>
    </xf>
    <xf numFmtId="0" fontId="4" fillId="0" borderId="9">
      <alignment horizontal="left" vertical="top"/>
    </xf>
    <xf numFmtId="0" fontId="4" fillId="0" borderId="10">
      <alignment horizontal="center" vertical="top" wrapText="1"/>
    </xf>
    <xf numFmtId="0" fontId="4" fillId="0" borderId="0">
      <alignment horizontal="left" vertical="top"/>
    </xf>
    <xf numFmtId="0" fontId="4" fillId="0" borderId="11">
      <alignment horizontal="left" vertical="top"/>
    </xf>
    <xf numFmtId="0" fontId="8" fillId="2" borderId="9">
      <alignment horizontal="left" vertical="top" wrapText="1"/>
    </xf>
    <xf numFmtId="0" fontId="8" fillId="2" borderId="9">
      <alignment horizontal="left" vertical="top" wrapText="1"/>
    </xf>
    <xf numFmtId="0" fontId="5" fillId="0" borderId="9">
      <alignment horizontal="left" vertical="top" wrapText="1"/>
    </xf>
    <xf numFmtId="0" fontId="4" fillId="0" borderId="9">
      <alignment horizontal="left" vertical="top" wrapText="1"/>
    </xf>
    <xf numFmtId="0" fontId="9" fillId="0" borderId="9">
      <alignment horizontal="left" vertical="top" wrapText="1"/>
    </xf>
    <xf numFmtId="0" fontId="10" fillId="0" borderId="0"/>
    <xf numFmtId="0" fontId="12" fillId="0" borderId="0"/>
    <xf numFmtId="0" fontId="6" fillId="0" borderId="0">
      <alignment horizontal="center" vertical="top"/>
    </xf>
    <xf numFmtId="0" fontId="4" fillId="0" borderId="12">
      <alignment horizontal="center" textRotation="90" wrapText="1"/>
    </xf>
    <xf numFmtId="0" fontId="4" fillId="0" borderId="12">
      <alignment horizontal="center" vertical="center" wrapText="1"/>
    </xf>
    <xf numFmtId="1" fontId="7" fillId="0" borderId="0">
      <alignment horizontal="center" vertical="top" wrapText="1"/>
    </xf>
    <xf numFmtId="165" fontId="7" fillId="0" borderId="9">
      <alignment horizontal="center" vertical="top" wrapText="1"/>
    </xf>
    <xf numFmtId="164" fontId="7" fillId="0" borderId="9">
      <alignment horizontal="center" vertical="top" wrapText="1"/>
    </xf>
    <xf numFmtId="164" fontId="7" fillId="0" borderId="9">
      <alignment horizontal="center" vertical="top" wrapText="1"/>
    </xf>
    <xf numFmtId="164" fontId="7" fillId="0" borderId="9">
      <alignment horizontal="center" vertical="top" wrapText="1"/>
    </xf>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13" fillId="0" borderId="0"/>
    <xf numFmtId="0" fontId="2" fillId="0" borderId="0"/>
    <xf numFmtId="0" fontId="3" fillId="0" borderId="0"/>
    <xf numFmtId="0" fontId="11" fillId="0" borderId="0"/>
    <xf numFmtId="0" fontId="3" fillId="0" borderId="0"/>
    <xf numFmtId="0" fontId="3" fillId="0" borderId="0"/>
    <xf numFmtId="0" fontId="2" fillId="0" borderId="0"/>
    <xf numFmtId="0" fontId="3" fillId="0" borderId="0"/>
    <xf numFmtId="0" fontId="3" fillId="0" borderId="0"/>
    <xf numFmtId="0" fontId="11" fillId="0" borderId="0"/>
    <xf numFmtId="0" fontId="11" fillId="0" borderId="0"/>
    <xf numFmtId="0" fontId="14" fillId="0" borderId="0" applyFill="0" applyBorder="0" applyProtection="0">
      <alignment horizontal="left"/>
    </xf>
    <xf numFmtId="0" fontId="2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7" fillId="0" borderId="0"/>
    <xf numFmtId="0" fontId="27" fillId="0" borderId="0"/>
    <xf numFmtId="0" fontId="27" fillId="0" borderId="0"/>
    <xf numFmtId="0" fontId="27" fillId="0" borderId="0"/>
    <xf numFmtId="0" fontId="11" fillId="0" borderId="0"/>
    <xf numFmtId="0" fontId="25" fillId="0" borderId="0"/>
    <xf numFmtId="0" fontId="24" fillId="0" borderId="0"/>
    <xf numFmtId="0" fontId="26" fillId="0" borderId="0"/>
  </cellStyleXfs>
  <cellXfs count="30">
    <xf numFmtId="0" fontId="0" fillId="0" borderId="0" xfId="0"/>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Alignment="1">
      <alignment horizontal="center" vertical="center" wrapText="1"/>
    </xf>
    <xf numFmtId="0" fontId="17" fillId="0" borderId="0" xfId="0" applyFont="1" applyFill="1"/>
    <xf numFmtId="0" fontId="18" fillId="0" borderId="0" xfId="0" applyFont="1" applyFill="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66" fontId="19" fillId="0" borderId="0" xfId="0" applyNumberFormat="1" applyFont="1" applyFill="1" applyBorder="1" applyAlignment="1">
      <alignment horizontal="left" wrapText="1"/>
    </xf>
    <xf numFmtId="1" fontId="1" fillId="0" borderId="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0" fillId="0" borderId="1" xfId="0" applyFont="1" applyFill="1" applyBorder="1" applyAlignment="1">
      <alignment horizontal="center" vertical="center" wrapText="1"/>
    </xf>
    <xf numFmtId="0" fontId="21" fillId="0" borderId="0" xfId="0" applyFont="1" applyFill="1" applyAlignment="1">
      <alignment horizontal="center" vertical="center" wrapText="1"/>
    </xf>
    <xf numFmtId="0" fontId="20"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22" fillId="0" borderId="1" xfId="0" applyFont="1" applyFill="1" applyBorder="1" applyAlignment="1">
      <alignment vertical="center" wrapText="1"/>
    </xf>
    <xf numFmtId="2" fontId="28"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7" fillId="0" borderId="13" xfId="0" applyFont="1" applyFill="1" applyBorder="1" applyAlignment="1">
      <alignment vertical="top" wrapText="1"/>
    </xf>
    <xf numFmtId="4" fontId="15" fillId="0" borderId="1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6" fillId="0" borderId="0" xfId="0" applyFont="1" applyFill="1" applyAlignment="1">
      <alignment horizontal="center" vertical="center" wrapText="1"/>
    </xf>
    <xf numFmtId="0" fontId="18" fillId="0" borderId="0" xfId="0" applyFont="1" applyFill="1" applyAlignment="1">
      <alignment horizontal="center" vertical="center" wrapText="1"/>
    </xf>
  </cellXfs>
  <cellStyles count="77">
    <cellStyle name="Activity" xfId="64"/>
    <cellStyle name="Cell1" xfId="1"/>
    <cellStyle name="Cell2" xfId="2"/>
    <cellStyle name="Cell3" xfId="3"/>
    <cellStyle name="Cell4" xfId="4"/>
    <cellStyle name="Cell5" xfId="5"/>
    <cellStyle name="Column1" xfId="6"/>
    <cellStyle name="Column2" xfId="7"/>
    <cellStyle name="Column3" xfId="8"/>
    <cellStyle name="Column4" xfId="9"/>
    <cellStyle name="Column5" xfId="10"/>
    <cellStyle name="Column7" xfId="11"/>
    <cellStyle name="Data" xfId="12"/>
    <cellStyle name="Heading1" xfId="13"/>
    <cellStyle name="Heading2" xfId="14"/>
    <cellStyle name="Heading3" xfId="15"/>
    <cellStyle name="Heading4" xfId="16"/>
    <cellStyle name="Name1" xfId="17"/>
    <cellStyle name="Name2" xfId="18"/>
    <cellStyle name="Name3" xfId="19"/>
    <cellStyle name="Name4" xfId="20"/>
    <cellStyle name="Name5" xfId="21"/>
    <cellStyle name="Normal 5" xfId="22"/>
    <cellStyle name="Normal 6" xfId="23"/>
    <cellStyle name="Normal_EC120 Spare &amp; Tools SCHD" xfId="76"/>
    <cellStyle name="Standard 2" xfId="74"/>
    <cellStyle name="Standard 4" xfId="75"/>
    <cellStyle name="Title1" xfId="24"/>
    <cellStyle name="TitleCol1" xfId="25"/>
    <cellStyle name="TitleCol2" xfId="26"/>
    <cellStyle name="White1" xfId="27"/>
    <cellStyle name="White2" xfId="28"/>
    <cellStyle name="White3" xfId="29"/>
    <cellStyle name="White4" xfId="30"/>
    <cellStyle name="White5" xfId="31"/>
    <cellStyle name="КАНДАГАЧ тел3-33-96" xfId="32"/>
    <cellStyle name="Обычный" xfId="0" builtinId="0"/>
    <cellStyle name="Обычный 10" xfId="33"/>
    <cellStyle name="Обычный 10 2" xfId="70"/>
    <cellStyle name="Обычный 11" xfId="34"/>
    <cellStyle name="Обычный 11 2" xfId="71"/>
    <cellStyle name="Обычный 12" xfId="35"/>
    <cellStyle name="Обычный 14" xfId="36"/>
    <cellStyle name="Обычный 15" xfId="37"/>
    <cellStyle name="Обычный 16" xfId="38"/>
    <cellStyle name="Обычный 17" xfId="39"/>
    <cellStyle name="Обычный 18" xfId="40"/>
    <cellStyle name="Обычный 19" xfId="41"/>
    <cellStyle name="Обычный 19 2" xfId="69"/>
    <cellStyle name="Обычный 2" xfId="42"/>
    <cellStyle name="Обычный 2 2" xfId="43"/>
    <cellStyle name="Обычный 20" xfId="44"/>
    <cellStyle name="Обычный 24" xfId="45"/>
    <cellStyle name="Обычный 26" xfId="46"/>
    <cellStyle name="Обычный 26 2" xfId="47"/>
    <cellStyle name="Обычный 3" xfId="48"/>
    <cellStyle name="Обычный 3 2" xfId="73"/>
    <cellStyle name="Обычный 3 3" xfId="66"/>
    <cellStyle name="Обычный 3 4" xfId="49"/>
    <cellStyle name="Обычный 32" xfId="50"/>
    <cellStyle name="Обычный 33" xfId="51"/>
    <cellStyle name="Обычный 34" xfId="52"/>
    <cellStyle name="Обычный 35" xfId="53"/>
    <cellStyle name="Обычный 4" xfId="54"/>
    <cellStyle name="Обычный 4 5" xfId="55"/>
    <cellStyle name="Обычный 5" xfId="65"/>
    <cellStyle name="Обычный 7" xfId="56"/>
    <cellStyle name="Обычный 7 6" xfId="57"/>
    <cellStyle name="Обычный 7 7" xfId="58"/>
    <cellStyle name="Обычный 8" xfId="59"/>
    <cellStyle name="Обычный 9 2" xfId="72"/>
    <cellStyle name="Обычный 9 8" xfId="60"/>
    <cellStyle name="Обычный 9 9" xfId="61"/>
    <cellStyle name="Стиль 1" xfId="62"/>
    <cellStyle name="Стиль 1 2" xfId="63"/>
    <cellStyle name="Финансовый 2" xfId="67"/>
    <cellStyle name="Финансовый 2 2" xfId="68"/>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477073/Desktop/&#1055;&#1047;-2018/&#1055;&#1047;-2018%20&#1050;&#1048;/&#1076;&#1077;&#1082;&#1072;&#1073;&#1088;&#1100;%202018/07.12.18/&#1096;&#1091;&#1096;&#1072;%20&#1094;&#1086;&#1085;%20&#1076;&#1077;&#1088;&#1072;&#1090;&#1080;&#1079;%20&#1080;&#1090;&#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2:AK296"/>
  <sheetViews>
    <sheetView tabSelected="1" view="pageBreakPreview" topLeftCell="G194" zoomScale="50" zoomScaleNormal="50" zoomScaleSheetLayoutView="50" workbookViewId="0">
      <selection activeCell="M214" sqref="M214"/>
    </sheetView>
  </sheetViews>
  <sheetFormatPr defaultRowHeight="14.25"/>
  <cols>
    <col min="1" max="1" width="7.7109375" style="2" customWidth="1"/>
    <col min="2" max="2" width="17.7109375" style="2" customWidth="1"/>
    <col min="3" max="3" width="7" style="2" customWidth="1"/>
    <col min="4" max="4" width="10.85546875" style="2" customWidth="1"/>
    <col min="5" max="5" width="16.140625" style="2" customWidth="1"/>
    <col min="6" max="6" width="19.42578125" style="2" customWidth="1"/>
    <col min="7" max="7" width="17.28515625" style="2" customWidth="1"/>
    <col min="8" max="9" width="30" style="2" customWidth="1"/>
    <col min="10" max="10" width="29.140625" style="2" customWidth="1"/>
    <col min="11" max="11" width="33.140625" style="2" customWidth="1"/>
    <col min="12" max="12" width="13.140625" style="2" customWidth="1"/>
    <col min="13" max="13" width="13" style="2" customWidth="1"/>
    <col min="14" max="14" width="18.5703125" style="4" customWidth="1"/>
    <col min="15" max="16" width="26.5703125" style="4" customWidth="1"/>
    <col min="17" max="19" width="18.5703125" style="2" customWidth="1"/>
    <col min="20" max="20" width="19" style="2" customWidth="1"/>
    <col min="21" max="22" width="16.7109375" style="2" hidden="1" customWidth="1"/>
    <col min="23" max="23" width="9.28515625" style="2" customWidth="1"/>
    <col min="24" max="24" width="11.85546875" style="2" customWidth="1"/>
    <col min="25" max="25" width="14.28515625" style="2" customWidth="1"/>
    <col min="26" max="26" width="19.42578125" style="2" customWidth="1"/>
    <col min="27" max="27" width="14.28515625" style="2" customWidth="1"/>
    <col min="28" max="28" width="15.5703125" style="2" customWidth="1"/>
    <col min="29" max="29" width="19.5703125" style="2" customWidth="1"/>
    <col min="30" max="16384" width="9.140625" style="2"/>
  </cols>
  <sheetData>
    <row r="2" spans="2:37" ht="30" customHeight="1">
      <c r="P2" s="29" t="s">
        <v>29</v>
      </c>
      <c r="Q2" s="29"/>
      <c r="R2" s="29"/>
      <c r="S2" s="29"/>
      <c r="T2" s="29"/>
      <c r="U2" s="29"/>
      <c r="V2" s="29"/>
      <c r="W2" s="29"/>
      <c r="X2" s="6"/>
      <c r="Y2" s="6"/>
      <c r="Z2" s="6"/>
      <c r="AA2" s="6"/>
    </row>
    <row r="4" spans="2:37" ht="71.25">
      <c r="B4" s="2" t="s">
        <v>17</v>
      </c>
    </row>
    <row r="5" spans="2:37" ht="15" thickBot="1"/>
    <row r="6" spans="2:37" ht="24.75" customHeight="1">
      <c r="B6" s="25" t="s">
        <v>18</v>
      </c>
      <c r="C6" s="26"/>
      <c r="D6" s="26"/>
      <c r="E6" s="26"/>
      <c r="F6" s="27"/>
    </row>
    <row r="7" spans="2:37" ht="99.75">
      <c r="B7" s="7" t="s">
        <v>19</v>
      </c>
      <c r="C7" s="1" t="s">
        <v>20</v>
      </c>
      <c r="D7" s="1" t="s">
        <v>21</v>
      </c>
      <c r="E7" s="1" t="s">
        <v>22</v>
      </c>
      <c r="F7" s="8" t="s">
        <v>443</v>
      </c>
    </row>
    <row r="8" spans="2:37" ht="100.5" thickBot="1">
      <c r="B8" s="13" t="s">
        <v>60</v>
      </c>
      <c r="C8" s="9"/>
      <c r="D8" s="9" t="s">
        <v>23</v>
      </c>
      <c r="E8" s="9" t="s">
        <v>24</v>
      </c>
      <c r="F8" s="10">
        <v>2019</v>
      </c>
    </row>
    <row r="9" spans="2:37" ht="26.25">
      <c r="H9" s="28" t="s">
        <v>25</v>
      </c>
      <c r="I9" s="28"/>
      <c r="J9" s="28"/>
      <c r="K9" s="28"/>
      <c r="AB9" s="3"/>
      <c r="AC9" s="3"/>
      <c r="AD9" s="3"/>
      <c r="AE9" s="3"/>
      <c r="AF9" s="3"/>
      <c r="AG9" s="3"/>
      <c r="AH9" s="3"/>
      <c r="AI9" s="3"/>
      <c r="AJ9" s="3"/>
      <c r="AK9" s="3"/>
    </row>
    <row r="10" spans="2:37" ht="26.25">
      <c r="H10" s="19"/>
      <c r="I10" s="19"/>
      <c r="J10" s="19"/>
      <c r="K10" s="19"/>
      <c r="M10" s="24" t="s">
        <v>61</v>
      </c>
      <c r="N10" s="24"/>
      <c r="O10" s="24"/>
      <c r="P10" s="24"/>
      <c r="Q10" s="24"/>
      <c r="R10" s="24"/>
      <c r="S10" s="24"/>
      <c r="T10" s="24"/>
      <c r="U10" s="24"/>
      <c r="V10" s="24"/>
      <c r="W10" s="24"/>
      <c r="AB10" s="3"/>
      <c r="AC10" s="3"/>
      <c r="AD10" s="3"/>
      <c r="AE10" s="3"/>
      <c r="AF10" s="3"/>
      <c r="AG10" s="3"/>
      <c r="AH10" s="3"/>
      <c r="AI10" s="3"/>
      <c r="AJ10" s="3"/>
      <c r="AK10" s="3"/>
    </row>
    <row r="11" spans="2:37" ht="26.25" customHeight="1">
      <c r="H11" s="19"/>
      <c r="I11" s="19"/>
      <c r="J11" s="19"/>
      <c r="K11" s="19"/>
      <c r="M11" s="24" t="s">
        <v>440</v>
      </c>
      <c r="N11" s="24"/>
      <c r="O11" s="24"/>
      <c r="P11" s="24"/>
      <c r="Q11" s="24"/>
      <c r="R11" s="24"/>
      <c r="S11" s="24"/>
      <c r="T11" s="24"/>
      <c r="U11" s="24"/>
      <c r="V11" s="24"/>
      <c r="W11" s="24"/>
      <c r="X11" s="24"/>
      <c r="AB11" s="3"/>
      <c r="AC11" s="3"/>
      <c r="AD11" s="3"/>
      <c r="AE11" s="3"/>
      <c r="AF11" s="3"/>
      <c r="AG11" s="3"/>
      <c r="AH11" s="3"/>
      <c r="AI11" s="3"/>
      <c r="AJ11" s="3"/>
      <c r="AK11" s="3"/>
    </row>
    <row r="12" spans="2:37" ht="26.25" customHeight="1">
      <c r="H12" s="19"/>
      <c r="I12" s="19"/>
      <c r="J12" s="19"/>
      <c r="K12" s="19"/>
      <c r="M12" s="24" t="s">
        <v>439</v>
      </c>
      <c r="N12" s="24"/>
      <c r="O12" s="24"/>
      <c r="P12" s="24"/>
      <c r="Q12" s="24"/>
      <c r="R12" s="24"/>
      <c r="S12" s="24"/>
      <c r="T12" s="24"/>
      <c r="U12" s="24"/>
      <c r="V12" s="24"/>
      <c r="W12" s="24"/>
      <c r="AB12" s="3"/>
      <c r="AC12" s="3"/>
      <c r="AD12" s="3"/>
      <c r="AE12" s="3"/>
      <c r="AF12" s="3"/>
      <c r="AG12" s="3"/>
      <c r="AH12" s="3"/>
      <c r="AI12" s="3"/>
      <c r="AJ12" s="3"/>
      <c r="AK12" s="3"/>
    </row>
    <row r="13" spans="2:37" ht="26.25" customHeight="1">
      <c r="H13" s="19"/>
      <c r="I13" s="19"/>
      <c r="J13" s="19"/>
      <c r="K13" s="19"/>
      <c r="M13" s="24" t="s">
        <v>648</v>
      </c>
      <c r="N13" s="24"/>
      <c r="O13" s="24"/>
      <c r="P13" s="24"/>
      <c r="Q13" s="24"/>
      <c r="R13" s="24"/>
      <c r="S13" s="24"/>
      <c r="T13" s="24"/>
      <c r="U13" s="24"/>
      <c r="V13" s="24"/>
      <c r="W13" s="24"/>
      <c r="AB13" s="3"/>
      <c r="AC13" s="3"/>
      <c r="AD13" s="3"/>
      <c r="AE13" s="3"/>
      <c r="AF13" s="3"/>
      <c r="AG13" s="3"/>
      <c r="AH13" s="3"/>
      <c r="AI13" s="3"/>
      <c r="AJ13" s="3"/>
      <c r="AK13" s="3"/>
    </row>
    <row r="14" spans="2:37" ht="26.25" customHeight="1">
      <c r="H14" s="19"/>
      <c r="I14" s="19"/>
      <c r="J14" s="19"/>
      <c r="K14" s="19"/>
      <c r="M14" s="24" t="s">
        <v>678</v>
      </c>
      <c r="N14" s="24"/>
      <c r="O14" s="24"/>
      <c r="P14" s="24"/>
      <c r="Q14" s="24"/>
      <c r="R14" s="24"/>
      <c r="S14" s="24"/>
      <c r="T14" s="24"/>
      <c r="U14" s="24"/>
      <c r="V14" s="24"/>
      <c r="W14" s="24"/>
      <c r="AB14" s="3"/>
      <c r="AC14" s="3"/>
      <c r="AD14" s="3"/>
      <c r="AE14" s="3"/>
      <c r="AF14" s="3"/>
      <c r="AG14" s="3"/>
      <c r="AH14" s="3"/>
      <c r="AI14" s="3"/>
      <c r="AJ14" s="3"/>
      <c r="AK14" s="3"/>
    </row>
    <row r="15" spans="2:37" ht="26.25" customHeight="1">
      <c r="H15" s="19"/>
      <c r="I15" s="19"/>
      <c r="J15" s="19"/>
      <c r="K15" s="19"/>
      <c r="M15" s="24" t="s">
        <v>699</v>
      </c>
      <c r="N15" s="24"/>
      <c r="O15" s="24"/>
      <c r="P15" s="24"/>
      <c r="Q15" s="24"/>
      <c r="R15" s="24"/>
      <c r="S15" s="24"/>
      <c r="T15" s="24"/>
      <c r="U15" s="24"/>
      <c r="V15" s="24"/>
      <c r="W15" s="24"/>
      <c r="AJ15" s="3"/>
      <c r="AK15" s="3"/>
    </row>
    <row r="16" spans="2:37" ht="26.25" customHeight="1">
      <c r="H16" s="19"/>
      <c r="I16" s="19"/>
      <c r="J16" s="19"/>
      <c r="K16" s="19"/>
      <c r="M16" s="24" t="s">
        <v>773</v>
      </c>
      <c r="N16" s="24"/>
      <c r="O16" s="24"/>
      <c r="P16" s="24"/>
      <c r="Q16" s="24"/>
      <c r="R16" s="24"/>
      <c r="S16" s="24"/>
      <c r="T16" s="24"/>
      <c r="U16" s="24"/>
      <c r="V16" s="24"/>
      <c r="W16" s="24"/>
      <c r="AB16" s="3"/>
      <c r="AC16" s="3"/>
      <c r="AD16" s="3"/>
      <c r="AE16" s="3"/>
      <c r="AF16" s="3"/>
      <c r="AG16" s="3"/>
      <c r="AH16" s="3"/>
      <c r="AI16" s="3"/>
      <c r="AJ16" s="3"/>
      <c r="AK16" s="3"/>
    </row>
    <row r="17" spans="1:37" ht="26.25" customHeight="1">
      <c r="H17" s="19"/>
      <c r="I17" s="19"/>
      <c r="J17" s="19"/>
      <c r="K17" s="19"/>
      <c r="M17" s="24" t="s">
        <v>1134</v>
      </c>
      <c r="N17" s="24"/>
      <c r="O17" s="24"/>
      <c r="P17" s="24"/>
      <c r="Q17" s="24"/>
      <c r="R17" s="24"/>
      <c r="S17" s="24"/>
      <c r="T17" s="24"/>
      <c r="U17" s="24"/>
      <c r="V17" s="24"/>
      <c r="W17" s="24"/>
      <c r="AB17" s="3"/>
      <c r="AC17" s="3"/>
      <c r="AD17" s="3"/>
      <c r="AE17" s="3"/>
      <c r="AF17" s="3"/>
      <c r="AG17" s="3"/>
      <c r="AH17" s="3"/>
      <c r="AI17" s="3"/>
      <c r="AJ17" s="3"/>
      <c r="AK17" s="3"/>
    </row>
    <row r="18" spans="1:37" ht="26.25" customHeight="1">
      <c r="H18" s="19"/>
      <c r="I18" s="19"/>
      <c r="J18" s="19"/>
      <c r="K18" s="19"/>
      <c r="M18" s="24" t="s">
        <v>1186</v>
      </c>
      <c r="N18" s="24"/>
      <c r="O18" s="24"/>
      <c r="P18" s="24"/>
      <c r="Q18" s="24"/>
      <c r="R18" s="24"/>
      <c r="S18" s="24"/>
      <c r="T18" s="24"/>
      <c r="U18" s="24"/>
      <c r="V18" s="24"/>
      <c r="W18" s="24"/>
      <c r="AB18" s="3"/>
      <c r="AC18" s="3"/>
      <c r="AD18" s="3"/>
      <c r="AE18" s="3"/>
      <c r="AF18" s="3"/>
      <c r="AG18" s="3"/>
      <c r="AH18" s="3"/>
      <c r="AI18" s="3"/>
      <c r="AJ18" s="3"/>
      <c r="AK18" s="3"/>
    </row>
    <row r="19" spans="1:37" ht="26.25" customHeight="1">
      <c r="H19" s="19"/>
      <c r="I19" s="19"/>
      <c r="J19" s="19"/>
      <c r="K19" s="19"/>
      <c r="M19" s="24" t="s">
        <v>1207</v>
      </c>
      <c r="N19" s="24"/>
      <c r="O19" s="24"/>
      <c r="P19" s="24"/>
      <c r="Q19" s="24"/>
      <c r="R19" s="24"/>
      <c r="S19" s="24"/>
      <c r="T19" s="24"/>
      <c r="U19" s="24"/>
      <c r="V19" s="24"/>
      <c r="W19" s="24"/>
      <c r="AB19" s="3"/>
      <c r="AC19" s="3"/>
      <c r="AD19" s="3"/>
      <c r="AE19" s="3"/>
      <c r="AF19" s="3"/>
      <c r="AG19" s="3"/>
      <c r="AH19" s="3"/>
      <c r="AI19" s="3"/>
      <c r="AJ19" s="3"/>
      <c r="AK19" s="3"/>
    </row>
    <row r="20" spans="1:37" s="3" customFormat="1" ht="128.25">
      <c r="A20" s="1"/>
      <c r="B20" s="1" t="s">
        <v>0</v>
      </c>
      <c r="C20" s="1" t="s">
        <v>1</v>
      </c>
      <c r="D20" s="1" t="s">
        <v>2</v>
      </c>
      <c r="E20" s="1" t="s">
        <v>3</v>
      </c>
      <c r="F20" s="1" t="s">
        <v>4</v>
      </c>
      <c r="G20" s="1" t="s">
        <v>5</v>
      </c>
      <c r="H20" s="1" t="s">
        <v>6</v>
      </c>
      <c r="I20" s="1" t="s">
        <v>7</v>
      </c>
      <c r="J20" s="1" t="s">
        <v>8</v>
      </c>
      <c r="K20" s="1" t="s">
        <v>9</v>
      </c>
      <c r="L20" s="1" t="s">
        <v>10</v>
      </c>
      <c r="M20" s="1" t="s">
        <v>11</v>
      </c>
      <c r="N20" s="22" t="s">
        <v>12</v>
      </c>
      <c r="O20" s="22" t="s">
        <v>13</v>
      </c>
      <c r="P20" s="22" t="s">
        <v>30</v>
      </c>
      <c r="Q20" s="1" t="s">
        <v>31</v>
      </c>
      <c r="R20" s="1" t="s">
        <v>32</v>
      </c>
      <c r="S20" s="1" t="s">
        <v>14</v>
      </c>
      <c r="T20" s="1" t="s">
        <v>15</v>
      </c>
      <c r="U20" s="1" t="s">
        <v>33</v>
      </c>
      <c r="V20" s="1" t="s">
        <v>34</v>
      </c>
      <c r="W20" s="1" t="s">
        <v>16</v>
      </c>
      <c r="X20" s="1" t="s">
        <v>35</v>
      </c>
      <c r="Y20" s="1"/>
      <c r="Z20" s="1"/>
      <c r="AA20" s="1"/>
      <c r="AB20" s="1"/>
    </row>
    <row r="21" spans="1:37">
      <c r="A21" s="1"/>
      <c r="B21" s="1">
        <v>1</v>
      </c>
      <c r="C21" s="1">
        <v>2</v>
      </c>
      <c r="D21" s="1">
        <v>3</v>
      </c>
      <c r="E21" s="1">
        <v>4</v>
      </c>
      <c r="F21" s="1">
        <v>5</v>
      </c>
      <c r="G21" s="1">
        <v>6</v>
      </c>
      <c r="H21" s="1">
        <v>7</v>
      </c>
      <c r="I21" s="1">
        <v>8</v>
      </c>
      <c r="J21" s="1">
        <v>9</v>
      </c>
      <c r="K21" s="1">
        <v>10</v>
      </c>
      <c r="L21" s="1">
        <v>11</v>
      </c>
      <c r="M21" s="1">
        <v>12</v>
      </c>
      <c r="N21" s="12">
        <v>13</v>
      </c>
      <c r="O21" s="12">
        <v>14</v>
      </c>
      <c r="P21" s="12">
        <v>15</v>
      </c>
      <c r="Q21" s="1">
        <v>16</v>
      </c>
      <c r="R21" s="1">
        <v>17</v>
      </c>
      <c r="S21" s="1">
        <v>17</v>
      </c>
      <c r="T21" s="1">
        <v>18</v>
      </c>
      <c r="U21" s="1"/>
      <c r="V21" s="1"/>
      <c r="W21" s="1">
        <v>19</v>
      </c>
      <c r="X21" s="3"/>
    </row>
    <row r="22" spans="1:37">
      <c r="A22" s="1"/>
      <c r="B22" s="1" t="s">
        <v>26</v>
      </c>
      <c r="C22" s="1"/>
      <c r="D22" s="1"/>
      <c r="E22" s="1"/>
      <c r="F22" s="1"/>
      <c r="G22" s="1"/>
      <c r="H22" s="1"/>
      <c r="I22" s="1"/>
      <c r="J22" s="1"/>
      <c r="K22" s="1"/>
      <c r="L22" s="1"/>
      <c r="M22" s="1"/>
      <c r="N22" s="22"/>
      <c r="O22" s="22"/>
      <c r="P22" s="22"/>
      <c r="Q22" s="1"/>
      <c r="R22" s="1"/>
      <c r="S22" s="1"/>
      <c r="T22" s="1"/>
      <c r="U22" s="1"/>
      <c r="V22" s="1"/>
      <c r="W22" s="1"/>
      <c r="X22" s="3"/>
    </row>
    <row r="23" spans="1:37" ht="45">
      <c r="A23" s="16"/>
      <c r="B23" s="16" t="s">
        <v>47</v>
      </c>
      <c r="C23" s="16"/>
      <c r="D23" s="16" t="s">
        <v>26</v>
      </c>
      <c r="E23" s="16" t="s">
        <v>40</v>
      </c>
      <c r="F23" s="16" t="s">
        <v>41</v>
      </c>
      <c r="G23" s="16" t="s">
        <v>42</v>
      </c>
      <c r="H23" s="16" t="s">
        <v>43</v>
      </c>
      <c r="I23" s="16" t="s">
        <v>44</v>
      </c>
      <c r="J23" s="16" t="s">
        <v>45</v>
      </c>
      <c r="K23" s="16" t="s">
        <v>38</v>
      </c>
      <c r="L23" s="16" t="s">
        <v>49</v>
      </c>
      <c r="M23" s="16" t="s">
        <v>50</v>
      </c>
      <c r="N23" s="16">
        <v>1</v>
      </c>
      <c r="O23" s="14">
        <v>1858319</v>
      </c>
      <c r="P23" s="14">
        <f>N23*O23</f>
        <v>1858319</v>
      </c>
      <c r="Q23" s="16" t="s">
        <v>51</v>
      </c>
      <c r="R23" s="16" t="s">
        <v>433</v>
      </c>
      <c r="S23" s="16" t="s">
        <v>51</v>
      </c>
      <c r="T23" s="16">
        <v>710000000</v>
      </c>
      <c r="U23" s="16"/>
      <c r="V23" s="16"/>
      <c r="W23" s="16">
        <v>0</v>
      </c>
      <c r="X23" s="16"/>
      <c r="Y23" s="16" t="s">
        <v>213</v>
      </c>
      <c r="Z23" s="16"/>
    </row>
    <row r="24" spans="1:37" ht="45">
      <c r="A24" s="16"/>
      <c r="B24" s="16" t="s">
        <v>48</v>
      </c>
      <c r="C24" s="16"/>
      <c r="D24" s="16" t="s">
        <v>26</v>
      </c>
      <c r="E24" s="16" t="s">
        <v>40</v>
      </c>
      <c r="F24" s="16" t="s">
        <v>41</v>
      </c>
      <c r="G24" s="16" t="s">
        <v>42</v>
      </c>
      <c r="H24" s="16" t="s">
        <v>43</v>
      </c>
      <c r="I24" s="16" t="s">
        <v>44</v>
      </c>
      <c r="J24" s="16" t="s">
        <v>46</v>
      </c>
      <c r="K24" s="16" t="s">
        <v>39</v>
      </c>
      <c r="L24" s="16" t="s">
        <v>49</v>
      </c>
      <c r="M24" s="16" t="s">
        <v>50</v>
      </c>
      <c r="N24" s="16">
        <v>1</v>
      </c>
      <c r="O24" s="14">
        <v>1026470</v>
      </c>
      <c r="P24" s="14">
        <f>N24*O24</f>
        <v>1026470</v>
      </c>
      <c r="Q24" s="16" t="s">
        <v>51</v>
      </c>
      <c r="R24" s="16" t="s">
        <v>433</v>
      </c>
      <c r="S24" s="16" t="s">
        <v>51</v>
      </c>
      <c r="T24" s="16">
        <v>710000000</v>
      </c>
      <c r="U24" s="16"/>
      <c r="V24" s="16"/>
      <c r="W24" s="16">
        <v>0</v>
      </c>
      <c r="X24" s="16"/>
      <c r="Y24" s="16" t="s">
        <v>213</v>
      </c>
      <c r="Z24" s="16"/>
    </row>
    <row r="25" spans="1:37" ht="105">
      <c r="A25" s="16"/>
      <c r="B25" s="16" t="s">
        <v>62</v>
      </c>
      <c r="C25" s="16"/>
      <c r="D25" s="16" t="s">
        <v>26</v>
      </c>
      <c r="E25" s="16" t="s">
        <v>63</v>
      </c>
      <c r="F25" s="16" t="s">
        <v>67</v>
      </c>
      <c r="G25" s="16" t="s">
        <v>64</v>
      </c>
      <c r="H25" s="16" t="s">
        <v>68</v>
      </c>
      <c r="I25" s="16" t="s">
        <v>65</v>
      </c>
      <c r="J25" s="16" t="s">
        <v>70</v>
      </c>
      <c r="K25" s="16" t="s">
        <v>69</v>
      </c>
      <c r="L25" s="16" t="s">
        <v>49</v>
      </c>
      <c r="M25" s="16" t="s">
        <v>66</v>
      </c>
      <c r="N25" s="16">
        <v>1</v>
      </c>
      <c r="O25" s="14">
        <v>288525</v>
      </c>
      <c r="P25" s="14">
        <f>N25*O25</f>
        <v>288525</v>
      </c>
      <c r="Q25" s="16" t="s">
        <v>51</v>
      </c>
      <c r="R25" s="16" t="s">
        <v>433</v>
      </c>
      <c r="S25" s="16" t="s">
        <v>51</v>
      </c>
      <c r="T25" s="16">
        <v>710000000</v>
      </c>
      <c r="U25" s="16"/>
      <c r="V25" s="16"/>
      <c r="W25" s="16">
        <v>100</v>
      </c>
      <c r="X25" s="16"/>
      <c r="Y25" s="16" t="s">
        <v>214</v>
      </c>
      <c r="Z25" s="16"/>
    </row>
    <row r="26" spans="1:37" ht="60">
      <c r="A26" s="16"/>
      <c r="B26" s="16" t="s">
        <v>72</v>
      </c>
      <c r="C26" s="16"/>
      <c r="D26" s="16" t="s">
        <v>26</v>
      </c>
      <c r="E26" s="16" t="s">
        <v>175</v>
      </c>
      <c r="F26" s="16" t="s">
        <v>178</v>
      </c>
      <c r="G26" s="16" t="s">
        <v>176</v>
      </c>
      <c r="H26" s="16" t="s">
        <v>179</v>
      </c>
      <c r="I26" s="16" t="s">
        <v>177</v>
      </c>
      <c r="J26" s="16" t="s">
        <v>180</v>
      </c>
      <c r="K26" s="16" t="s">
        <v>96</v>
      </c>
      <c r="L26" s="16" t="s">
        <v>120</v>
      </c>
      <c r="M26" s="16" t="s">
        <v>66</v>
      </c>
      <c r="N26" s="16">
        <v>3</v>
      </c>
      <c r="O26" s="14">
        <f>P26/N26</f>
        <v>65400</v>
      </c>
      <c r="P26" s="14">
        <v>196200</v>
      </c>
      <c r="Q26" s="16" t="s">
        <v>59</v>
      </c>
      <c r="R26" s="16" t="s">
        <v>429</v>
      </c>
      <c r="S26" s="16" t="s">
        <v>129</v>
      </c>
      <c r="T26" s="16">
        <v>710000000</v>
      </c>
      <c r="U26" s="16"/>
      <c r="V26" s="16"/>
      <c r="W26" s="16">
        <v>100</v>
      </c>
      <c r="X26" s="16"/>
      <c r="Y26" s="16" t="s">
        <v>213</v>
      </c>
      <c r="Z26" s="16"/>
    </row>
    <row r="27" spans="1:37" ht="60">
      <c r="A27" s="16"/>
      <c r="B27" s="16" t="s">
        <v>73</v>
      </c>
      <c r="C27" s="16"/>
      <c r="D27" s="16" t="s">
        <v>26</v>
      </c>
      <c r="E27" s="16" t="s">
        <v>175</v>
      </c>
      <c r="F27" s="16" t="s">
        <v>178</v>
      </c>
      <c r="G27" s="16" t="s">
        <v>176</v>
      </c>
      <c r="H27" s="16" t="s">
        <v>179</v>
      </c>
      <c r="I27" s="16" t="s">
        <v>177</v>
      </c>
      <c r="J27" s="16" t="s">
        <v>181</v>
      </c>
      <c r="K27" s="16" t="s">
        <v>97</v>
      </c>
      <c r="L27" s="16" t="s">
        <v>120</v>
      </c>
      <c r="M27" s="16" t="s">
        <v>66</v>
      </c>
      <c r="N27" s="16">
        <v>2</v>
      </c>
      <c r="O27" s="14">
        <f>P27/N27</f>
        <v>82800</v>
      </c>
      <c r="P27" s="14">
        <v>165600</v>
      </c>
      <c r="Q27" s="16" t="s">
        <v>59</v>
      </c>
      <c r="R27" s="16" t="s">
        <v>429</v>
      </c>
      <c r="S27" s="16" t="s">
        <v>129</v>
      </c>
      <c r="T27" s="16">
        <v>710000000</v>
      </c>
      <c r="U27" s="16"/>
      <c r="V27" s="16"/>
      <c r="W27" s="16">
        <v>100</v>
      </c>
      <c r="X27" s="16"/>
      <c r="Y27" s="16" t="s">
        <v>213</v>
      </c>
      <c r="Z27" s="16"/>
    </row>
    <row r="28" spans="1:37" ht="45">
      <c r="A28" s="16"/>
      <c r="B28" s="16" t="s">
        <v>74</v>
      </c>
      <c r="C28" s="16"/>
      <c r="D28" s="16" t="s">
        <v>26</v>
      </c>
      <c r="E28" s="16" t="s">
        <v>175</v>
      </c>
      <c r="F28" s="16" t="s">
        <v>178</v>
      </c>
      <c r="G28" s="16" t="s">
        <v>176</v>
      </c>
      <c r="H28" s="16" t="s">
        <v>179</v>
      </c>
      <c r="I28" s="16" t="s">
        <v>177</v>
      </c>
      <c r="J28" s="16" t="s">
        <v>182</v>
      </c>
      <c r="K28" s="16" t="s">
        <v>98</v>
      </c>
      <c r="L28" s="16" t="s">
        <v>120</v>
      </c>
      <c r="M28" s="16" t="s">
        <v>66</v>
      </c>
      <c r="N28" s="16">
        <v>1</v>
      </c>
      <c r="O28" s="14">
        <v>0</v>
      </c>
      <c r="P28" s="14">
        <v>0</v>
      </c>
      <c r="Q28" s="16" t="s">
        <v>59</v>
      </c>
      <c r="R28" s="16" t="s">
        <v>430</v>
      </c>
      <c r="S28" s="16" t="s">
        <v>130</v>
      </c>
      <c r="T28" s="16">
        <v>710000000</v>
      </c>
      <c r="U28" s="16"/>
      <c r="V28" s="16"/>
      <c r="W28" s="16">
        <v>100</v>
      </c>
      <c r="X28" s="16"/>
      <c r="Y28" s="16" t="s">
        <v>213</v>
      </c>
      <c r="Z28" s="16"/>
    </row>
    <row r="29" spans="1:37" ht="60">
      <c r="A29" s="16"/>
      <c r="B29" s="16" t="s">
        <v>703</v>
      </c>
      <c r="C29" s="16"/>
      <c r="D29" s="16" t="s">
        <v>26</v>
      </c>
      <c r="E29" s="16" t="s">
        <v>175</v>
      </c>
      <c r="F29" s="16" t="s">
        <v>178</v>
      </c>
      <c r="G29" s="16" t="s">
        <v>176</v>
      </c>
      <c r="H29" s="16" t="s">
        <v>179</v>
      </c>
      <c r="I29" s="16" t="s">
        <v>177</v>
      </c>
      <c r="J29" s="16" t="s">
        <v>182</v>
      </c>
      <c r="K29" s="16" t="s">
        <v>704</v>
      </c>
      <c r="L29" s="16" t="s">
        <v>120</v>
      </c>
      <c r="M29" s="16" t="s">
        <v>66</v>
      </c>
      <c r="N29" s="16">
        <v>1</v>
      </c>
      <c r="O29" s="14">
        <f t="shared" ref="O29:O49" si="0">P29/N29</f>
        <v>305600</v>
      </c>
      <c r="P29" s="14">
        <v>305600</v>
      </c>
      <c r="Q29" s="16" t="s">
        <v>59</v>
      </c>
      <c r="R29" s="16" t="s">
        <v>430</v>
      </c>
      <c r="S29" s="16" t="s">
        <v>130</v>
      </c>
      <c r="T29" s="16">
        <v>710000000</v>
      </c>
      <c r="U29" s="16"/>
      <c r="V29" s="16"/>
      <c r="W29" s="16">
        <v>100</v>
      </c>
      <c r="X29" s="16" t="s">
        <v>705</v>
      </c>
      <c r="Y29" s="16" t="s">
        <v>213</v>
      </c>
      <c r="Z29" s="16"/>
    </row>
    <row r="30" spans="1:37" ht="60">
      <c r="A30" s="16"/>
      <c r="B30" s="16" t="s">
        <v>75</v>
      </c>
      <c r="C30" s="16"/>
      <c r="D30" s="16" t="s">
        <v>26</v>
      </c>
      <c r="E30" s="16" t="s">
        <v>184</v>
      </c>
      <c r="F30" s="16" t="s">
        <v>187</v>
      </c>
      <c r="G30" s="16" t="s">
        <v>185</v>
      </c>
      <c r="H30" s="16" t="s">
        <v>188</v>
      </c>
      <c r="I30" s="16" t="s">
        <v>186</v>
      </c>
      <c r="J30" s="16" t="s">
        <v>183</v>
      </c>
      <c r="K30" s="16" t="s">
        <v>99</v>
      </c>
      <c r="L30" s="16" t="s">
        <v>120</v>
      </c>
      <c r="M30" s="16" t="s">
        <v>66</v>
      </c>
      <c r="N30" s="16">
        <v>1</v>
      </c>
      <c r="O30" s="14">
        <f t="shared" si="0"/>
        <v>532700</v>
      </c>
      <c r="P30" s="14">
        <v>532700</v>
      </c>
      <c r="Q30" s="16" t="s">
        <v>59</v>
      </c>
      <c r="R30" s="16" t="s">
        <v>429</v>
      </c>
      <c r="S30" s="16" t="s">
        <v>129</v>
      </c>
      <c r="T30" s="16">
        <v>710000000</v>
      </c>
      <c r="U30" s="16"/>
      <c r="V30" s="16"/>
      <c r="W30" s="16">
        <v>100</v>
      </c>
      <c r="X30" s="16"/>
      <c r="Y30" s="16" t="s">
        <v>213</v>
      </c>
      <c r="Z30" s="16"/>
    </row>
    <row r="31" spans="1:37" ht="60">
      <c r="A31" s="16"/>
      <c r="B31" s="16" t="s">
        <v>76</v>
      </c>
      <c r="C31" s="16"/>
      <c r="D31" s="16" t="s">
        <v>26</v>
      </c>
      <c r="E31" s="16" t="s">
        <v>184</v>
      </c>
      <c r="F31" s="16" t="s">
        <v>187</v>
      </c>
      <c r="G31" s="16" t="s">
        <v>185</v>
      </c>
      <c r="H31" s="16" t="s">
        <v>188</v>
      </c>
      <c r="I31" s="16" t="s">
        <v>186</v>
      </c>
      <c r="J31" s="16" t="s">
        <v>189</v>
      </c>
      <c r="K31" s="16" t="s">
        <v>100</v>
      </c>
      <c r="L31" s="16" t="s">
        <v>120</v>
      </c>
      <c r="M31" s="16" t="s">
        <v>66</v>
      </c>
      <c r="N31" s="16">
        <v>1</v>
      </c>
      <c r="O31" s="14">
        <f t="shared" si="0"/>
        <v>491300</v>
      </c>
      <c r="P31" s="14">
        <v>491300</v>
      </c>
      <c r="Q31" s="16" t="s">
        <v>59</v>
      </c>
      <c r="R31" s="16" t="s">
        <v>431</v>
      </c>
      <c r="S31" s="16" t="s">
        <v>128</v>
      </c>
      <c r="T31" s="16">
        <v>710000000</v>
      </c>
      <c r="U31" s="16"/>
      <c r="V31" s="16"/>
      <c r="W31" s="16">
        <v>100</v>
      </c>
      <c r="X31" s="16"/>
      <c r="Y31" s="16" t="s">
        <v>213</v>
      </c>
      <c r="Z31" s="16"/>
    </row>
    <row r="32" spans="1:37" ht="30">
      <c r="A32" s="16"/>
      <c r="B32" s="16" t="s">
        <v>77</v>
      </c>
      <c r="C32" s="16"/>
      <c r="D32" s="16" t="s">
        <v>26</v>
      </c>
      <c r="E32" s="16" t="s">
        <v>131</v>
      </c>
      <c r="F32" s="16" t="s">
        <v>132</v>
      </c>
      <c r="G32" s="16" t="s">
        <v>133</v>
      </c>
      <c r="H32" s="16" t="s">
        <v>132</v>
      </c>
      <c r="I32" s="16" t="s">
        <v>134</v>
      </c>
      <c r="J32" s="16" t="s">
        <v>196</v>
      </c>
      <c r="K32" s="16" t="s">
        <v>101</v>
      </c>
      <c r="L32" s="16" t="s">
        <v>121</v>
      </c>
      <c r="M32" s="16" t="s">
        <v>66</v>
      </c>
      <c r="N32" s="16">
        <v>1</v>
      </c>
      <c r="O32" s="14">
        <f t="shared" si="0"/>
        <v>6593.6</v>
      </c>
      <c r="P32" s="14">
        <v>6593.6</v>
      </c>
      <c r="Q32" s="16" t="s">
        <v>59</v>
      </c>
      <c r="R32" s="16" t="s">
        <v>425</v>
      </c>
      <c r="S32" s="16" t="s">
        <v>118</v>
      </c>
      <c r="T32" s="16">
        <v>710000000</v>
      </c>
      <c r="U32" s="16"/>
      <c r="V32" s="16"/>
      <c r="W32" s="16">
        <v>0</v>
      </c>
      <c r="X32" s="16"/>
      <c r="Y32" s="16" t="s">
        <v>213</v>
      </c>
      <c r="Z32" s="16"/>
    </row>
    <row r="33" spans="1:26" ht="45">
      <c r="A33" s="16"/>
      <c r="B33" s="16" t="s">
        <v>78</v>
      </c>
      <c r="C33" s="16"/>
      <c r="D33" s="16" t="s">
        <v>26</v>
      </c>
      <c r="E33" s="16" t="s">
        <v>190</v>
      </c>
      <c r="F33" s="16" t="s">
        <v>193</v>
      </c>
      <c r="G33" s="16" t="s">
        <v>191</v>
      </c>
      <c r="H33" s="16" t="s">
        <v>194</v>
      </c>
      <c r="I33" s="16" t="s">
        <v>192</v>
      </c>
      <c r="J33" s="16" t="s">
        <v>195</v>
      </c>
      <c r="K33" s="16" t="s">
        <v>102</v>
      </c>
      <c r="L33" s="16" t="s">
        <v>121</v>
      </c>
      <c r="M33" s="16" t="s">
        <v>66</v>
      </c>
      <c r="N33" s="16">
        <v>1</v>
      </c>
      <c r="O33" s="14">
        <f t="shared" si="0"/>
        <v>381310.8</v>
      </c>
      <c r="P33" s="14">
        <v>381310.8</v>
      </c>
      <c r="Q33" s="16" t="s">
        <v>59</v>
      </c>
      <c r="R33" s="16" t="s">
        <v>425</v>
      </c>
      <c r="S33" s="16" t="s">
        <v>118</v>
      </c>
      <c r="T33" s="16">
        <v>710000000</v>
      </c>
      <c r="U33" s="16"/>
      <c r="V33" s="16"/>
      <c r="W33" s="16">
        <v>0</v>
      </c>
      <c r="X33" s="16"/>
      <c r="Y33" s="16" t="s">
        <v>213</v>
      </c>
      <c r="Z33" s="16"/>
    </row>
    <row r="34" spans="1:26" ht="30">
      <c r="A34" s="16"/>
      <c r="B34" s="16" t="s">
        <v>79</v>
      </c>
      <c r="C34" s="16"/>
      <c r="D34" s="16" t="s">
        <v>26</v>
      </c>
      <c r="E34" s="16" t="s">
        <v>135</v>
      </c>
      <c r="F34" s="16" t="s">
        <v>136</v>
      </c>
      <c r="G34" s="16" t="s">
        <v>137</v>
      </c>
      <c r="H34" s="16" t="s">
        <v>138</v>
      </c>
      <c r="I34" s="16" t="s">
        <v>139</v>
      </c>
      <c r="J34" s="16" t="s">
        <v>201</v>
      </c>
      <c r="K34" s="16" t="s">
        <v>103</v>
      </c>
      <c r="L34" s="16" t="s">
        <v>121</v>
      </c>
      <c r="M34" s="16" t="s">
        <v>66</v>
      </c>
      <c r="N34" s="16">
        <v>1</v>
      </c>
      <c r="O34" s="14">
        <f t="shared" si="0"/>
        <v>273145.59999999998</v>
      </c>
      <c r="P34" s="14">
        <v>273145.59999999998</v>
      </c>
      <c r="Q34" s="16" t="s">
        <v>59</v>
      </c>
      <c r="R34" s="16" t="s">
        <v>425</v>
      </c>
      <c r="S34" s="16" t="s">
        <v>118</v>
      </c>
      <c r="T34" s="16">
        <v>710000000</v>
      </c>
      <c r="U34" s="16"/>
      <c r="V34" s="16"/>
      <c r="W34" s="16">
        <v>0</v>
      </c>
      <c r="X34" s="16"/>
      <c r="Y34" s="16" t="s">
        <v>213</v>
      </c>
      <c r="Z34" s="16"/>
    </row>
    <row r="35" spans="1:26" ht="45">
      <c r="A35" s="16"/>
      <c r="B35" s="16" t="s">
        <v>80</v>
      </c>
      <c r="C35" s="16"/>
      <c r="D35" s="16" t="s">
        <v>26</v>
      </c>
      <c r="E35" s="16" t="s">
        <v>140</v>
      </c>
      <c r="F35" s="16" t="s">
        <v>141</v>
      </c>
      <c r="G35" s="16" t="s">
        <v>141</v>
      </c>
      <c r="H35" s="16" t="s">
        <v>142</v>
      </c>
      <c r="I35" s="16" t="s">
        <v>143</v>
      </c>
      <c r="J35" s="16" t="s">
        <v>202</v>
      </c>
      <c r="K35" s="16" t="s">
        <v>104</v>
      </c>
      <c r="L35" s="16" t="s">
        <v>121</v>
      </c>
      <c r="M35" s="16" t="s">
        <v>66</v>
      </c>
      <c r="N35" s="16">
        <v>2</v>
      </c>
      <c r="O35" s="14">
        <f t="shared" si="0"/>
        <v>308084.40000000002</v>
      </c>
      <c r="P35" s="14">
        <v>616168.80000000005</v>
      </c>
      <c r="Q35" s="16" t="s">
        <v>59</v>
      </c>
      <c r="R35" s="16" t="s">
        <v>425</v>
      </c>
      <c r="S35" s="16" t="s">
        <v>118</v>
      </c>
      <c r="T35" s="16">
        <v>710000000</v>
      </c>
      <c r="U35" s="16"/>
      <c r="V35" s="16"/>
      <c r="W35" s="16">
        <v>0</v>
      </c>
      <c r="X35" s="16"/>
      <c r="Y35" s="16" t="s">
        <v>213</v>
      </c>
      <c r="Z35" s="16"/>
    </row>
    <row r="36" spans="1:26" ht="30">
      <c r="A36" s="16"/>
      <c r="B36" s="16" t="s">
        <v>81</v>
      </c>
      <c r="C36" s="16"/>
      <c r="D36" s="16" t="s">
        <v>26</v>
      </c>
      <c r="E36" s="16" t="s">
        <v>144</v>
      </c>
      <c r="F36" s="16" t="s">
        <v>145</v>
      </c>
      <c r="G36" s="16" t="s">
        <v>145</v>
      </c>
      <c r="H36" s="16" t="s">
        <v>146</v>
      </c>
      <c r="I36" s="16" t="s">
        <v>146</v>
      </c>
      <c r="J36" s="16" t="s">
        <v>203</v>
      </c>
      <c r="K36" s="16" t="s">
        <v>105</v>
      </c>
      <c r="L36" s="16" t="s">
        <v>121</v>
      </c>
      <c r="M36" s="16" t="s">
        <v>66</v>
      </c>
      <c r="N36" s="16">
        <v>10</v>
      </c>
      <c r="O36" s="14">
        <f t="shared" si="0"/>
        <v>1886.0400000000002</v>
      </c>
      <c r="P36" s="14">
        <v>18860.400000000001</v>
      </c>
      <c r="Q36" s="16" t="s">
        <v>59</v>
      </c>
      <c r="R36" s="16" t="s">
        <v>425</v>
      </c>
      <c r="S36" s="16" t="s">
        <v>118</v>
      </c>
      <c r="T36" s="16">
        <v>710000000</v>
      </c>
      <c r="U36" s="16"/>
      <c r="V36" s="16"/>
      <c r="W36" s="16">
        <v>0</v>
      </c>
      <c r="X36" s="16"/>
      <c r="Y36" s="16" t="s">
        <v>213</v>
      </c>
      <c r="Z36" s="16"/>
    </row>
    <row r="37" spans="1:26" ht="45">
      <c r="A37" s="16"/>
      <c r="B37" s="16" t="s">
        <v>82</v>
      </c>
      <c r="C37" s="16"/>
      <c r="D37" s="16" t="s">
        <v>26</v>
      </c>
      <c r="E37" s="16" t="s">
        <v>147</v>
      </c>
      <c r="F37" s="16" t="s">
        <v>148</v>
      </c>
      <c r="G37" s="16" t="s">
        <v>148</v>
      </c>
      <c r="H37" s="16" t="s">
        <v>149</v>
      </c>
      <c r="I37" s="16" t="s">
        <v>150</v>
      </c>
      <c r="J37" s="16" t="s">
        <v>204</v>
      </c>
      <c r="K37" s="16" t="s">
        <v>106</v>
      </c>
      <c r="L37" s="16" t="s">
        <v>121</v>
      </c>
      <c r="M37" s="16" t="s">
        <v>66</v>
      </c>
      <c r="N37" s="16">
        <v>10</v>
      </c>
      <c r="O37" s="14">
        <f t="shared" si="0"/>
        <v>5499</v>
      </c>
      <c r="P37" s="14">
        <v>54990</v>
      </c>
      <c r="Q37" s="16" t="s">
        <v>59</v>
      </c>
      <c r="R37" s="16" t="s">
        <v>425</v>
      </c>
      <c r="S37" s="16" t="s">
        <v>118</v>
      </c>
      <c r="T37" s="16">
        <v>710000000</v>
      </c>
      <c r="U37" s="16"/>
      <c r="V37" s="16"/>
      <c r="W37" s="16">
        <v>0</v>
      </c>
      <c r="X37" s="16"/>
      <c r="Y37" s="16" t="s">
        <v>213</v>
      </c>
      <c r="Z37" s="16"/>
    </row>
    <row r="38" spans="1:26" ht="30">
      <c r="A38" s="16"/>
      <c r="B38" s="16" t="s">
        <v>83</v>
      </c>
      <c r="C38" s="16"/>
      <c r="D38" s="16" t="s">
        <v>26</v>
      </c>
      <c r="E38" s="16" t="s">
        <v>135</v>
      </c>
      <c r="F38" s="16" t="s">
        <v>136</v>
      </c>
      <c r="G38" s="16" t="s">
        <v>137</v>
      </c>
      <c r="H38" s="16" t="s">
        <v>138</v>
      </c>
      <c r="I38" s="16" t="s">
        <v>139</v>
      </c>
      <c r="J38" s="16" t="s">
        <v>205</v>
      </c>
      <c r="K38" s="16" t="s">
        <v>107</v>
      </c>
      <c r="L38" s="16" t="s">
        <v>121</v>
      </c>
      <c r="M38" s="16" t="s">
        <v>66</v>
      </c>
      <c r="N38" s="16">
        <v>2</v>
      </c>
      <c r="O38" s="14">
        <f t="shared" si="0"/>
        <v>988</v>
      </c>
      <c r="P38" s="14">
        <v>1976</v>
      </c>
      <c r="Q38" s="16" t="s">
        <v>59</v>
      </c>
      <c r="R38" s="16" t="s">
        <v>425</v>
      </c>
      <c r="S38" s="16" t="s">
        <v>118</v>
      </c>
      <c r="T38" s="16">
        <v>710000000</v>
      </c>
      <c r="U38" s="16"/>
      <c r="V38" s="16"/>
      <c r="W38" s="16">
        <v>0</v>
      </c>
      <c r="X38" s="16"/>
      <c r="Y38" s="16" t="s">
        <v>213</v>
      </c>
      <c r="Z38" s="16"/>
    </row>
    <row r="39" spans="1:26" ht="60">
      <c r="A39" s="16"/>
      <c r="B39" s="16" t="s">
        <v>84</v>
      </c>
      <c r="C39" s="16"/>
      <c r="D39" s="16" t="s">
        <v>26</v>
      </c>
      <c r="E39" s="16" t="s">
        <v>170</v>
      </c>
      <c r="F39" s="16" t="s">
        <v>173</v>
      </c>
      <c r="G39" s="16" t="s">
        <v>171</v>
      </c>
      <c r="H39" s="16" t="s">
        <v>174</v>
      </c>
      <c r="I39" s="16" t="s">
        <v>172</v>
      </c>
      <c r="J39" s="16" t="s">
        <v>108</v>
      </c>
      <c r="K39" s="16" t="s">
        <v>108</v>
      </c>
      <c r="L39" s="16" t="s">
        <v>120</v>
      </c>
      <c r="M39" s="16" t="s">
        <v>66</v>
      </c>
      <c r="N39" s="16">
        <v>1</v>
      </c>
      <c r="O39" s="14">
        <v>0</v>
      </c>
      <c r="P39" s="14">
        <v>0</v>
      </c>
      <c r="Q39" s="16" t="s">
        <v>59</v>
      </c>
      <c r="R39" s="16" t="s">
        <v>426</v>
      </c>
      <c r="S39" s="16" t="s">
        <v>119</v>
      </c>
      <c r="T39" s="16">
        <v>710000000</v>
      </c>
      <c r="U39" s="16"/>
      <c r="V39" s="16"/>
      <c r="W39" s="16">
        <v>100</v>
      </c>
      <c r="X39" s="16"/>
      <c r="Y39" s="16" t="s">
        <v>213</v>
      </c>
      <c r="Z39" s="16"/>
    </row>
    <row r="40" spans="1:26" ht="60">
      <c r="A40" s="16"/>
      <c r="B40" s="16" t="s">
        <v>706</v>
      </c>
      <c r="C40" s="16"/>
      <c r="D40" s="16" t="s">
        <v>26</v>
      </c>
      <c r="E40" s="16" t="s">
        <v>170</v>
      </c>
      <c r="F40" s="16" t="s">
        <v>173</v>
      </c>
      <c r="G40" s="16" t="s">
        <v>171</v>
      </c>
      <c r="H40" s="16" t="s">
        <v>174</v>
      </c>
      <c r="I40" s="16" t="s">
        <v>172</v>
      </c>
      <c r="J40" s="16" t="s">
        <v>707</v>
      </c>
      <c r="K40" s="16" t="s">
        <v>707</v>
      </c>
      <c r="L40" s="16" t="s">
        <v>120</v>
      </c>
      <c r="M40" s="16" t="s">
        <v>66</v>
      </c>
      <c r="N40" s="16">
        <v>1</v>
      </c>
      <c r="O40" s="14">
        <f t="shared" si="0"/>
        <v>13428</v>
      </c>
      <c r="P40" s="14">
        <v>13428</v>
      </c>
      <c r="Q40" s="16" t="s">
        <v>59</v>
      </c>
      <c r="R40" s="16" t="s">
        <v>426</v>
      </c>
      <c r="S40" s="16" t="s">
        <v>119</v>
      </c>
      <c r="T40" s="16">
        <v>710000000</v>
      </c>
      <c r="U40" s="16"/>
      <c r="V40" s="16"/>
      <c r="W40" s="16">
        <v>100</v>
      </c>
      <c r="X40" s="16" t="s">
        <v>705</v>
      </c>
      <c r="Y40" s="16" t="s">
        <v>213</v>
      </c>
      <c r="Z40" s="16"/>
    </row>
    <row r="41" spans="1:26" ht="30">
      <c r="A41" s="16"/>
      <c r="B41" s="16" t="s">
        <v>85</v>
      </c>
      <c r="C41" s="16"/>
      <c r="D41" s="16" t="s">
        <v>26</v>
      </c>
      <c r="E41" s="16" t="s">
        <v>151</v>
      </c>
      <c r="F41" s="16" t="s">
        <v>152</v>
      </c>
      <c r="G41" s="16" t="s">
        <v>152</v>
      </c>
      <c r="H41" s="16" t="s">
        <v>153</v>
      </c>
      <c r="I41" s="16" t="s">
        <v>154</v>
      </c>
      <c r="J41" s="16" t="s">
        <v>206</v>
      </c>
      <c r="K41" s="16" t="s">
        <v>109</v>
      </c>
      <c r="L41" s="16" t="s">
        <v>120</v>
      </c>
      <c r="M41" s="16" t="s">
        <v>66</v>
      </c>
      <c r="N41" s="16">
        <v>1</v>
      </c>
      <c r="O41" s="14">
        <f t="shared" si="0"/>
        <v>43776</v>
      </c>
      <c r="P41" s="14">
        <v>43776</v>
      </c>
      <c r="Q41" s="16" t="s">
        <v>59</v>
      </c>
      <c r="R41" s="16" t="s">
        <v>426</v>
      </c>
      <c r="S41" s="16" t="s">
        <v>119</v>
      </c>
      <c r="T41" s="16">
        <v>710000000</v>
      </c>
      <c r="U41" s="16"/>
      <c r="V41" s="16"/>
      <c r="W41" s="16">
        <v>100</v>
      </c>
      <c r="X41" s="16"/>
      <c r="Y41" s="16" t="s">
        <v>213</v>
      </c>
      <c r="Z41" s="16"/>
    </row>
    <row r="42" spans="1:26" ht="30">
      <c r="A42" s="16"/>
      <c r="B42" s="16" t="s">
        <v>86</v>
      </c>
      <c r="C42" s="16"/>
      <c r="D42" s="16" t="s">
        <v>26</v>
      </c>
      <c r="E42" s="16" t="s">
        <v>151</v>
      </c>
      <c r="F42" s="16" t="s">
        <v>152</v>
      </c>
      <c r="G42" s="16" t="s">
        <v>152</v>
      </c>
      <c r="H42" s="16" t="s">
        <v>153</v>
      </c>
      <c r="I42" s="16" t="s">
        <v>154</v>
      </c>
      <c r="J42" s="16" t="s">
        <v>207</v>
      </c>
      <c r="K42" s="16" t="s">
        <v>110</v>
      </c>
      <c r="L42" s="16" t="s">
        <v>120</v>
      </c>
      <c r="M42" s="16" t="s">
        <v>66</v>
      </c>
      <c r="N42" s="16">
        <v>1</v>
      </c>
      <c r="O42" s="14">
        <f t="shared" si="0"/>
        <v>48660</v>
      </c>
      <c r="P42" s="14">
        <v>48660</v>
      </c>
      <c r="Q42" s="16" t="s">
        <v>59</v>
      </c>
      <c r="R42" s="16" t="s">
        <v>426</v>
      </c>
      <c r="S42" s="16" t="s">
        <v>119</v>
      </c>
      <c r="T42" s="16">
        <v>710000000</v>
      </c>
      <c r="U42" s="16"/>
      <c r="V42" s="16"/>
      <c r="W42" s="16">
        <v>100</v>
      </c>
      <c r="X42" s="16"/>
      <c r="Y42" s="16" t="s">
        <v>213</v>
      </c>
      <c r="Z42" s="16"/>
    </row>
    <row r="43" spans="1:26" ht="30">
      <c r="A43" s="16"/>
      <c r="B43" s="16" t="s">
        <v>87</v>
      </c>
      <c r="C43" s="16"/>
      <c r="D43" s="16" t="s">
        <v>26</v>
      </c>
      <c r="E43" s="16" t="s">
        <v>151</v>
      </c>
      <c r="F43" s="16" t="s">
        <v>152</v>
      </c>
      <c r="G43" s="16" t="s">
        <v>152</v>
      </c>
      <c r="H43" s="16" t="s">
        <v>153</v>
      </c>
      <c r="I43" s="16" t="s">
        <v>154</v>
      </c>
      <c r="J43" s="16" t="s">
        <v>208</v>
      </c>
      <c r="K43" s="16" t="s">
        <v>111</v>
      </c>
      <c r="L43" s="16" t="s">
        <v>120</v>
      </c>
      <c r="M43" s="16" t="s">
        <v>66</v>
      </c>
      <c r="N43" s="16">
        <v>1</v>
      </c>
      <c r="O43" s="14">
        <f t="shared" si="0"/>
        <v>54390</v>
      </c>
      <c r="P43" s="14">
        <v>54390</v>
      </c>
      <c r="Q43" s="16" t="s">
        <v>59</v>
      </c>
      <c r="R43" s="16" t="s">
        <v>426</v>
      </c>
      <c r="S43" s="16" t="s">
        <v>119</v>
      </c>
      <c r="T43" s="16">
        <v>710000000</v>
      </c>
      <c r="U43" s="16"/>
      <c r="V43" s="16"/>
      <c r="W43" s="16">
        <v>100</v>
      </c>
      <c r="X43" s="16"/>
      <c r="Y43" s="16" t="s">
        <v>213</v>
      </c>
      <c r="Z43" s="16"/>
    </row>
    <row r="44" spans="1:26" ht="30">
      <c r="A44" s="16"/>
      <c r="B44" s="16" t="s">
        <v>88</v>
      </c>
      <c r="C44" s="16"/>
      <c r="D44" s="16" t="s">
        <v>26</v>
      </c>
      <c r="E44" s="16" t="s">
        <v>151</v>
      </c>
      <c r="F44" s="16" t="s">
        <v>152</v>
      </c>
      <c r="G44" s="16" t="s">
        <v>152</v>
      </c>
      <c r="H44" s="16" t="s">
        <v>153</v>
      </c>
      <c r="I44" s="16" t="s">
        <v>154</v>
      </c>
      <c r="J44" s="16" t="s">
        <v>209</v>
      </c>
      <c r="K44" s="16" t="s">
        <v>112</v>
      </c>
      <c r="L44" s="16" t="s">
        <v>120</v>
      </c>
      <c r="M44" s="16" t="s">
        <v>66</v>
      </c>
      <c r="N44" s="16">
        <v>1</v>
      </c>
      <c r="O44" s="14">
        <f t="shared" si="0"/>
        <v>64428</v>
      </c>
      <c r="P44" s="14">
        <v>64428</v>
      </c>
      <c r="Q44" s="16" t="s">
        <v>59</v>
      </c>
      <c r="R44" s="16" t="s">
        <v>426</v>
      </c>
      <c r="S44" s="16" t="s">
        <v>119</v>
      </c>
      <c r="T44" s="16">
        <v>710000000</v>
      </c>
      <c r="U44" s="16"/>
      <c r="V44" s="16"/>
      <c r="W44" s="16">
        <v>100</v>
      </c>
      <c r="X44" s="16"/>
      <c r="Y44" s="16" t="s">
        <v>213</v>
      </c>
      <c r="Z44" s="16"/>
    </row>
    <row r="45" spans="1:26" ht="30">
      <c r="A45" s="16"/>
      <c r="B45" s="16" t="s">
        <v>89</v>
      </c>
      <c r="C45" s="16"/>
      <c r="D45" s="16" t="s">
        <v>26</v>
      </c>
      <c r="E45" s="16" t="s">
        <v>151</v>
      </c>
      <c r="F45" s="16" t="s">
        <v>152</v>
      </c>
      <c r="G45" s="16" t="s">
        <v>152</v>
      </c>
      <c r="H45" s="16" t="s">
        <v>153</v>
      </c>
      <c r="I45" s="16" t="s">
        <v>154</v>
      </c>
      <c r="J45" s="16" t="s">
        <v>210</v>
      </c>
      <c r="K45" s="16" t="s">
        <v>113</v>
      </c>
      <c r="L45" s="16" t="s">
        <v>120</v>
      </c>
      <c r="M45" s="16" t="s">
        <v>66</v>
      </c>
      <c r="N45" s="16">
        <v>1</v>
      </c>
      <c r="O45" s="14">
        <f t="shared" si="0"/>
        <v>71712</v>
      </c>
      <c r="P45" s="14">
        <v>71712</v>
      </c>
      <c r="Q45" s="16" t="s">
        <v>59</v>
      </c>
      <c r="R45" s="16" t="s">
        <v>426</v>
      </c>
      <c r="S45" s="16" t="s">
        <v>119</v>
      </c>
      <c r="T45" s="16">
        <v>710000000</v>
      </c>
      <c r="U45" s="16"/>
      <c r="V45" s="16"/>
      <c r="W45" s="16">
        <v>100</v>
      </c>
      <c r="X45" s="16"/>
      <c r="Y45" s="16" t="s">
        <v>213</v>
      </c>
      <c r="Z45" s="16"/>
    </row>
    <row r="46" spans="1:26" ht="30">
      <c r="A46" s="16"/>
      <c r="B46" s="16" t="s">
        <v>90</v>
      </c>
      <c r="C46" s="16"/>
      <c r="D46" s="16" t="s">
        <v>26</v>
      </c>
      <c r="E46" s="16" t="s">
        <v>151</v>
      </c>
      <c r="F46" s="16" t="s">
        <v>152</v>
      </c>
      <c r="G46" s="16" t="s">
        <v>152</v>
      </c>
      <c r="H46" s="16" t="s">
        <v>153</v>
      </c>
      <c r="I46" s="16" t="s">
        <v>154</v>
      </c>
      <c r="J46" s="16" t="s">
        <v>211</v>
      </c>
      <c r="K46" s="16" t="s">
        <v>114</v>
      </c>
      <c r="L46" s="16" t="s">
        <v>120</v>
      </c>
      <c r="M46" s="16" t="s">
        <v>66</v>
      </c>
      <c r="N46" s="16">
        <v>1</v>
      </c>
      <c r="O46" s="14">
        <f t="shared" si="0"/>
        <v>75684</v>
      </c>
      <c r="P46" s="14">
        <v>75684</v>
      </c>
      <c r="Q46" s="16" t="s">
        <v>59</v>
      </c>
      <c r="R46" s="16" t="s">
        <v>426</v>
      </c>
      <c r="S46" s="16" t="s">
        <v>119</v>
      </c>
      <c r="T46" s="16">
        <v>710000000</v>
      </c>
      <c r="U46" s="16"/>
      <c r="V46" s="16"/>
      <c r="W46" s="16">
        <v>100</v>
      </c>
      <c r="X46" s="16"/>
      <c r="Y46" s="16" t="s">
        <v>213</v>
      </c>
      <c r="Z46" s="16"/>
    </row>
    <row r="47" spans="1:26" ht="45">
      <c r="A47" s="16"/>
      <c r="B47" s="16" t="s">
        <v>91</v>
      </c>
      <c r="C47" s="16"/>
      <c r="D47" s="16" t="s">
        <v>26</v>
      </c>
      <c r="E47" s="16" t="s">
        <v>151</v>
      </c>
      <c r="F47" s="16" t="s">
        <v>152</v>
      </c>
      <c r="G47" s="16" t="s">
        <v>152</v>
      </c>
      <c r="H47" s="16" t="s">
        <v>153</v>
      </c>
      <c r="I47" s="16" t="s">
        <v>154</v>
      </c>
      <c r="J47" s="16" t="s">
        <v>212</v>
      </c>
      <c r="K47" s="16" t="s">
        <v>115</v>
      </c>
      <c r="L47" s="16" t="s">
        <v>120</v>
      </c>
      <c r="M47" s="16" t="s">
        <v>66</v>
      </c>
      <c r="N47" s="16">
        <v>1</v>
      </c>
      <c r="O47" s="14">
        <f t="shared" si="0"/>
        <v>140334</v>
      </c>
      <c r="P47" s="14">
        <v>140334</v>
      </c>
      <c r="Q47" s="16" t="s">
        <v>59</v>
      </c>
      <c r="R47" s="16" t="s">
        <v>426</v>
      </c>
      <c r="S47" s="16" t="s">
        <v>119</v>
      </c>
      <c r="T47" s="16">
        <v>710000000</v>
      </c>
      <c r="U47" s="16"/>
      <c r="V47" s="16"/>
      <c r="W47" s="16">
        <v>100</v>
      </c>
      <c r="X47" s="16"/>
      <c r="Y47" s="16" t="s">
        <v>213</v>
      </c>
      <c r="Z47" s="16"/>
    </row>
    <row r="48" spans="1:26" ht="315">
      <c r="A48" s="16">
        <v>44105</v>
      </c>
      <c r="B48" s="16" t="s">
        <v>441</v>
      </c>
      <c r="C48" s="16"/>
      <c r="D48" s="16" t="s">
        <v>26</v>
      </c>
      <c r="E48" s="16" t="s">
        <v>160</v>
      </c>
      <c r="F48" s="16" t="s">
        <v>163</v>
      </c>
      <c r="G48" s="16" t="s">
        <v>161</v>
      </c>
      <c r="H48" s="16" t="s">
        <v>164</v>
      </c>
      <c r="I48" s="16" t="s">
        <v>162</v>
      </c>
      <c r="J48" s="16" t="s">
        <v>165</v>
      </c>
      <c r="K48" s="16" t="s">
        <v>116</v>
      </c>
      <c r="L48" s="16" t="s">
        <v>122</v>
      </c>
      <c r="M48" s="16" t="s">
        <v>66</v>
      </c>
      <c r="N48" s="16">
        <v>3</v>
      </c>
      <c r="O48" s="14">
        <f t="shared" si="0"/>
        <v>660000</v>
      </c>
      <c r="P48" s="14">
        <v>1980000</v>
      </c>
      <c r="Q48" s="16" t="s">
        <v>59</v>
      </c>
      <c r="R48" s="16" t="s">
        <v>426</v>
      </c>
      <c r="S48" s="16" t="s">
        <v>119</v>
      </c>
      <c r="T48" s="16">
        <v>710000000</v>
      </c>
      <c r="U48" s="16"/>
      <c r="V48" s="16"/>
      <c r="W48" s="16">
        <v>0</v>
      </c>
      <c r="X48" s="16"/>
      <c r="Y48" s="16" t="s">
        <v>213</v>
      </c>
      <c r="Z48" s="16"/>
    </row>
    <row r="49" spans="1:26" ht="45">
      <c r="A49" s="16">
        <v>44107</v>
      </c>
      <c r="B49" s="16" t="s">
        <v>92</v>
      </c>
      <c r="C49" s="16"/>
      <c r="D49" s="16" t="s">
        <v>26</v>
      </c>
      <c r="E49" s="16" t="s">
        <v>166</v>
      </c>
      <c r="F49" s="16" t="s">
        <v>167</v>
      </c>
      <c r="G49" s="16" t="s">
        <v>167</v>
      </c>
      <c r="H49" s="16" t="s">
        <v>169</v>
      </c>
      <c r="I49" s="16" t="s">
        <v>168</v>
      </c>
      <c r="J49" s="16" t="s">
        <v>117</v>
      </c>
      <c r="K49" s="16" t="s">
        <v>117</v>
      </c>
      <c r="L49" s="16" t="s">
        <v>122</v>
      </c>
      <c r="M49" s="16" t="s">
        <v>66</v>
      </c>
      <c r="N49" s="16">
        <v>1</v>
      </c>
      <c r="O49" s="14">
        <f t="shared" si="0"/>
        <v>320000</v>
      </c>
      <c r="P49" s="14">
        <v>320000</v>
      </c>
      <c r="Q49" s="16" t="s">
        <v>59</v>
      </c>
      <c r="R49" s="16" t="s">
        <v>426</v>
      </c>
      <c r="S49" s="16" t="s">
        <v>119</v>
      </c>
      <c r="T49" s="16">
        <v>710000000</v>
      </c>
      <c r="U49" s="16"/>
      <c r="V49" s="16"/>
      <c r="W49" s="16">
        <v>0</v>
      </c>
      <c r="X49" s="16"/>
      <c r="Y49" s="16" t="s">
        <v>213</v>
      </c>
      <c r="Z49" s="16"/>
    </row>
    <row r="50" spans="1:26" ht="30">
      <c r="A50" s="16"/>
      <c r="B50" s="16" t="s">
        <v>93</v>
      </c>
      <c r="C50" s="16"/>
      <c r="D50" s="16" t="s">
        <v>26</v>
      </c>
      <c r="E50" s="16" t="s">
        <v>259</v>
      </c>
      <c r="F50" s="16" t="s">
        <v>354</v>
      </c>
      <c r="G50" s="16" t="s">
        <v>260</v>
      </c>
      <c r="H50" s="16" t="s">
        <v>355</v>
      </c>
      <c r="I50" s="16" t="s">
        <v>261</v>
      </c>
      <c r="J50" s="16" t="s">
        <v>358</v>
      </c>
      <c r="K50" s="16" t="s">
        <v>421</v>
      </c>
      <c r="L50" s="16" t="s">
        <v>120</v>
      </c>
      <c r="M50" s="16" t="s">
        <v>66</v>
      </c>
      <c r="N50" s="16">
        <v>1</v>
      </c>
      <c r="O50" s="14">
        <v>86000</v>
      </c>
      <c r="P50" s="14">
        <v>86000</v>
      </c>
      <c r="Q50" s="16" t="s">
        <v>59</v>
      </c>
      <c r="R50" s="16" t="s">
        <v>427</v>
      </c>
      <c r="S50" s="16" t="s">
        <v>252</v>
      </c>
      <c r="T50" s="16">
        <v>710000000</v>
      </c>
      <c r="U50" s="16"/>
      <c r="V50" s="16"/>
      <c r="W50" s="16">
        <v>100</v>
      </c>
      <c r="X50" s="16"/>
      <c r="Y50" s="16" t="s">
        <v>248</v>
      </c>
      <c r="Z50" s="16"/>
    </row>
    <row r="51" spans="1:26" ht="45">
      <c r="A51" s="16"/>
      <c r="B51" s="16" t="s">
        <v>442</v>
      </c>
      <c r="C51" s="16"/>
      <c r="D51" s="16" t="s">
        <v>26</v>
      </c>
      <c r="E51" s="16" t="s">
        <v>271</v>
      </c>
      <c r="F51" s="16" t="s">
        <v>357</v>
      </c>
      <c r="G51" s="16" t="s">
        <v>272</v>
      </c>
      <c r="H51" s="16" t="s">
        <v>356</v>
      </c>
      <c r="I51" s="16" t="s">
        <v>273</v>
      </c>
      <c r="J51" s="16" t="s">
        <v>359</v>
      </c>
      <c r="K51" s="16" t="s">
        <v>215</v>
      </c>
      <c r="L51" s="16" t="s">
        <v>120</v>
      </c>
      <c r="M51" s="16" t="s">
        <v>66</v>
      </c>
      <c r="N51" s="16">
        <v>2</v>
      </c>
      <c r="O51" s="14">
        <v>0</v>
      </c>
      <c r="P51" s="14">
        <v>0</v>
      </c>
      <c r="Q51" s="16" t="s">
        <v>59</v>
      </c>
      <c r="R51" s="16" t="s">
        <v>427</v>
      </c>
      <c r="S51" s="16" t="s">
        <v>252</v>
      </c>
      <c r="T51" s="16">
        <v>710000000</v>
      </c>
      <c r="U51" s="16"/>
      <c r="V51" s="16"/>
      <c r="W51" s="16">
        <v>100</v>
      </c>
      <c r="X51" s="16"/>
      <c r="Y51" s="16" t="s">
        <v>248</v>
      </c>
      <c r="Z51" s="16"/>
    </row>
    <row r="52" spans="1:26" ht="90">
      <c r="A52" s="16"/>
      <c r="B52" s="16" t="s">
        <v>766</v>
      </c>
      <c r="C52" s="16"/>
      <c r="D52" s="16" t="s">
        <v>26</v>
      </c>
      <c r="E52" s="16" t="s">
        <v>271</v>
      </c>
      <c r="F52" s="16" t="s">
        <v>357</v>
      </c>
      <c r="G52" s="16" t="s">
        <v>272</v>
      </c>
      <c r="H52" s="16" t="s">
        <v>356</v>
      </c>
      <c r="I52" s="16" t="s">
        <v>273</v>
      </c>
      <c r="J52" s="16" t="s">
        <v>359</v>
      </c>
      <c r="K52" s="16" t="s">
        <v>767</v>
      </c>
      <c r="L52" s="16" t="s">
        <v>120</v>
      </c>
      <c r="M52" s="16" t="s">
        <v>66</v>
      </c>
      <c r="N52" s="16">
        <v>2</v>
      </c>
      <c r="O52" s="14">
        <v>8750</v>
      </c>
      <c r="P52" s="14">
        <f>O52*N52</f>
        <v>17500</v>
      </c>
      <c r="Q52" s="16" t="s">
        <v>59</v>
      </c>
      <c r="R52" s="16" t="s">
        <v>427</v>
      </c>
      <c r="S52" s="16" t="s">
        <v>252</v>
      </c>
      <c r="T52" s="16">
        <v>710000000</v>
      </c>
      <c r="U52" s="16"/>
      <c r="V52" s="16"/>
      <c r="W52" s="16">
        <v>100</v>
      </c>
      <c r="X52" s="16" t="s">
        <v>768</v>
      </c>
      <c r="Y52" s="16" t="s">
        <v>248</v>
      </c>
      <c r="Z52" s="16"/>
    </row>
    <row r="53" spans="1:26" ht="45">
      <c r="A53" s="16"/>
      <c r="B53" s="16" t="s">
        <v>94</v>
      </c>
      <c r="C53" s="16"/>
      <c r="D53" s="16" t="s">
        <v>26</v>
      </c>
      <c r="E53" s="16" t="s">
        <v>271</v>
      </c>
      <c r="F53" s="16" t="s">
        <v>357</v>
      </c>
      <c r="G53" s="16" t="s">
        <v>272</v>
      </c>
      <c r="H53" s="16" t="s">
        <v>356</v>
      </c>
      <c r="I53" s="16" t="s">
        <v>273</v>
      </c>
      <c r="J53" s="16" t="s">
        <v>360</v>
      </c>
      <c r="K53" s="16" t="s">
        <v>216</v>
      </c>
      <c r="L53" s="16" t="s">
        <v>120</v>
      </c>
      <c r="M53" s="16" t="s">
        <v>66</v>
      </c>
      <c r="N53" s="16">
        <v>2</v>
      </c>
      <c r="O53" s="14">
        <v>0</v>
      </c>
      <c r="P53" s="14">
        <v>0</v>
      </c>
      <c r="Q53" s="16" t="s">
        <v>59</v>
      </c>
      <c r="R53" s="16" t="s">
        <v>427</v>
      </c>
      <c r="S53" s="16" t="s">
        <v>252</v>
      </c>
      <c r="T53" s="16">
        <v>710000000</v>
      </c>
      <c r="U53" s="16"/>
      <c r="V53" s="16"/>
      <c r="W53" s="16">
        <v>100</v>
      </c>
      <c r="X53" s="16"/>
      <c r="Y53" s="16" t="s">
        <v>248</v>
      </c>
      <c r="Z53" s="16"/>
    </row>
    <row r="54" spans="1:26" ht="90">
      <c r="A54" s="16"/>
      <c r="B54" s="16" t="s">
        <v>769</v>
      </c>
      <c r="C54" s="16"/>
      <c r="D54" s="16" t="s">
        <v>26</v>
      </c>
      <c r="E54" s="16" t="s">
        <v>271</v>
      </c>
      <c r="F54" s="16" t="s">
        <v>357</v>
      </c>
      <c r="G54" s="16" t="s">
        <v>272</v>
      </c>
      <c r="H54" s="16" t="s">
        <v>356</v>
      </c>
      <c r="I54" s="16" t="s">
        <v>273</v>
      </c>
      <c r="J54" s="16" t="s">
        <v>360</v>
      </c>
      <c r="K54" s="16" t="s">
        <v>770</v>
      </c>
      <c r="L54" s="16" t="s">
        <v>120</v>
      </c>
      <c r="M54" s="16" t="s">
        <v>66</v>
      </c>
      <c r="N54" s="16">
        <v>2</v>
      </c>
      <c r="O54" s="14">
        <v>4100</v>
      </c>
      <c r="P54" s="14">
        <f>O54*N54</f>
        <v>8200</v>
      </c>
      <c r="Q54" s="16" t="s">
        <v>59</v>
      </c>
      <c r="R54" s="16" t="s">
        <v>427</v>
      </c>
      <c r="S54" s="16" t="s">
        <v>252</v>
      </c>
      <c r="T54" s="16">
        <v>710000000</v>
      </c>
      <c r="U54" s="16"/>
      <c r="V54" s="16"/>
      <c r="W54" s="16">
        <v>100</v>
      </c>
      <c r="X54" s="16" t="s">
        <v>768</v>
      </c>
      <c r="Y54" s="16" t="s">
        <v>248</v>
      </c>
      <c r="Z54" s="16"/>
    </row>
    <row r="55" spans="1:26" ht="45">
      <c r="A55" s="16"/>
      <c r="B55" s="16" t="s">
        <v>95</v>
      </c>
      <c r="C55" s="16"/>
      <c r="D55" s="16" t="s">
        <v>26</v>
      </c>
      <c r="E55" s="16" t="s">
        <v>274</v>
      </c>
      <c r="F55" s="16" t="s">
        <v>275</v>
      </c>
      <c r="G55" s="16" t="s">
        <v>276</v>
      </c>
      <c r="H55" s="16" t="s">
        <v>277</v>
      </c>
      <c r="I55" s="16" t="s">
        <v>278</v>
      </c>
      <c r="J55" s="16" t="s">
        <v>283</v>
      </c>
      <c r="K55" s="16" t="s">
        <v>217</v>
      </c>
      <c r="L55" s="16" t="s">
        <v>49</v>
      </c>
      <c r="M55" s="16" t="s">
        <v>66</v>
      </c>
      <c r="N55" s="16">
        <v>2</v>
      </c>
      <c r="O55" s="14">
        <v>1659119.8</v>
      </c>
      <c r="P55" s="14">
        <v>3318239.6</v>
      </c>
      <c r="Q55" s="16" t="s">
        <v>59</v>
      </c>
      <c r="R55" s="16" t="s">
        <v>425</v>
      </c>
      <c r="S55" s="16" t="s">
        <v>118</v>
      </c>
      <c r="T55" s="16">
        <v>710000000</v>
      </c>
      <c r="U55" s="16"/>
      <c r="V55" s="16"/>
      <c r="W55" s="16">
        <v>0</v>
      </c>
      <c r="X55" s="16"/>
      <c r="Y55" s="16" t="s">
        <v>248</v>
      </c>
      <c r="Z55" s="16"/>
    </row>
    <row r="56" spans="1:26" ht="45">
      <c r="A56" s="16"/>
      <c r="B56" s="16" t="s">
        <v>384</v>
      </c>
      <c r="C56" s="16"/>
      <c r="D56" s="16" t="s">
        <v>26</v>
      </c>
      <c r="E56" s="16" t="s">
        <v>279</v>
      </c>
      <c r="F56" s="16" t="s">
        <v>280</v>
      </c>
      <c r="G56" s="16" t="s">
        <v>281</v>
      </c>
      <c r="H56" s="16" t="s">
        <v>277</v>
      </c>
      <c r="I56" s="16" t="s">
        <v>282</v>
      </c>
      <c r="J56" s="16" t="s">
        <v>284</v>
      </c>
      <c r="K56" s="16" t="s">
        <v>218</v>
      </c>
      <c r="L56" s="16" t="s">
        <v>49</v>
      </c>
      <c r="M56" s="16" t="s">
        <v>66</v>
      </c>
      <c r="N56" s="16">
        <v>2</v>
      </c>
      <c r="O56" s="14">
        <v>1764802</v>
      </c>
      <c r="P56" s="14">
        <v>3529604</v>
      </c>
      <c r="Q56" s="16" t="s">
        <v>59</v>
      </c>
      <c r="R56" s="16" t="s">
        <v>425</v>
      </c>
      <c r="S56" s="16" t="s">
        <v>118</v>
      </c>
      <c r="T56" s="16">
        <v>710000000</v>
      </c>
      <c r="U56" s="16"/>
      <c r="V56" s="16"/>
      <c r="W56" s="16">
        <v>0</v>
      </c>
      <c r="X56" s="16"/>
      <c r="Y56" s="16" t="s">
        <v>248</v>
      </c>
      <c r="Z56" s="16"/>
    </row>
    <row r="57" spans="1:26" ht="30">
      <c r="A57" s="16"/>
      <c r="B57" s="16" t="s">
        <v>385</v>
      </c>
      <c r="C57" s="16"/>
      <c r="D57" s="16" t="s">
        <v>26</v>
      </c>
      <c r="E57" s="16" t="s">
        <v>367</v>
      </c>
      <c r="F57" s="16" t="s">
        <v>286</v>
      </c>
      <c r="G57" s="16" t="s">
        <v>286</v>
      </c>
      <c r="H57" s="16" t="s">
        <v>369</v>
      </c>
      <c r="I57" s="16" t="s">
        <v>368</v>
      </c>
      <c r="J57" s="16" t="s">
        <v>361</v>
      </c>
      <c r="K57" s="16" t="s">
        <v>219</v>
      </c>
      <c r="L57" s="16" t="s">
        <v>434</v>
      </c>
      <c r="M57" s="16" t="s">
        <v>66</v>
      </c>
      <c r="N57" s="16">
        <v>300</v>
      </c>
      <c r="O57" s="14">
        <v>163.80000000000001</v>
      </c>
      <c r="P57" s="14">
        <v>49140</v>
      </c>
      <c r="Q57" s="16" t="s">
        <v>59</v>
      </c>
      <c r="R57" s="16" t="s">
        <v>425</v>
      </c>
      <c r="S57" s="16" t="s">
        <v>118</v>
      </c>
      <c r="T57" s="16">
        <v>710000000</v>
      </c>
      <c r="U57" s="16"/>
      <c r="V57" s="16"/>
      <c r="W57" s="16">
        <v>0</v>
      </c>
      <c r="X57" s="16"/>
      <c r="Y57" s="16" t="s">
        <v>248</v>
      </c>
      <c r="Z57" s="16"/>
    </row>
    <row r="58" spans="1:26" ht="30">
      <c r="A58" s="16"/>
      <c r="B58" s="16" t="s">
        <v>386</v>
      </c>
      <c r="C58" s="16"/>
      <c r="D58" s="16" t="s">
        <v>26</v>
      </c>
      <c r="E58" s="16" t="s">
        <v>285</v>
      </c>
      <c r="F58" s="16" t="s">
        <v>286</v>
      </c>
      <c r="G58" s="16" t="s">
        <v>286</v>
      </c>
      <c r="H58" s="16" t="s">
        <v>287</v>
      </c>
      <c r="I58" s="16" t="s">
        <v>288</v>
      </c>
      <c r="J58" s="16" t="s">
        <v>220</v>
      </c>
      <c r="K58" s="16" t="s">
        <v>220</v>
      </c>
      <c r="L58" s="16" t="s">
        <v>434</v>
      </c>
      <c r="M58" s="16" t="s">
        <v>66</v>
      </c>
      <c r="N58" s="16">
        <v>100</v>
      </c>
      <c r="O58" s="14">
        <v>56.160000000000011</v>
      </c>
      <c r="P58" s="14">
        <v>5616.0000000000009</v>
      </c>
      <c r="Q58" s="16" t="s">
        <v>59</v>
      </c>
      <c r="R58" s="16" t="s">
        <v>425</v>
      </c>
      <c r="S58" s="16" t="s">
        <v>118</v>
      </c>
      <c r="T58" s="16">
        <v>710000000</v>
      </c>
      <c r="U58" s="16"/>
      <c r="V58" s="16"/>
      <c r="W58" s="16">
        <v>0</v>
      </c>
      <c r="X58" s="16"/>
      <c r="Y58" s="16" t="s">
        <v>248</v>
      </c>
      <c r="Z58" s="16"/>
    </row>
    <row r="59" spans="1:26" ht="30">
      <c r="A59" s="16"/>
      <c r="B59" s="16" t="s">
        <v>387</v>
      </c>
      <c r="C59" s="16"/>
      <c r="D59" s="16" t="s">
        <v>26</v>
      </c>
      <c r="E59" s="16" t="s">
        <v>367</v>
      </c>
      <c r="F59" s="16" t="s">
        <v>286</v>
      </c>
      <c r="G59" s="16" t="s">
        <v>286</v>
      </c>
      <c r="H59" s="16" t="s">
        <v>369</v>
      </c>
      <c r="I59" s="16" t="s">
        <v>368</v>
      </c>
      <c r="J59" s="16" t="s">
        <v>362</v>
      </c>
      <c r="K59" s="16" t="s">
        <v>221</v>
      </c>
      <c r="L59" s="16" t="s">
        <v>434</v>
      </c>
      <c r="M59" s="16" t="s">
        <v>66</v>
      </c>
      <c r="N59" s="16">
        <v>100</v>
      </c>
      <c r="O59" s="14">
        <v>14.040000000000003</v>
      </c>
      <c r="P59" s="14">
        <v>1404.0000000000002</v>
      </c>
      <c r="Q59" s="16" t="s">
        <v>59</v>
      </c>
      <c r="R59" s="16" t="s">
        <v>425</v>
      </c>
      <c r="S59" s="16" t="s">
        <v>118</v>
      </c>
      <c r="T59" s="16">
        <v>710000000</v>
      </c>
      <c r="U59" s="16"/>
      <c r="V59" s="16"/>
      <c r="W59" s="16">
        <v>0</v>
      </c>
      <c r="X59" s="16"/>
      <c r="Y59" s="16" t="s">
        <v>248</v>
      </c>
      <c r="Z59" s="16"/>
    </row>
    <row r="60" spans="1:26" ht="30">
      <c r="A60" s="16"/>
      <c r="B60" s="16" t="s">
        <v>388</v>
      </c>
      <c r="C60" s="16"/>
      <c r="D60" s="16" t="s">
        <v>26</v>
      </c>
      <c r="E60" s="16" t="s">
        <v>289</v>
      </c>
      <c r="F60" s="16" t="s">
        <v>290</v>
      </c>
      <c r="G60" s="16" t="s">
        <v>290</v>
      </c>
      <c r="H60" s="16" t="s">
        <v>291</v>
      </c>
      <c r="I60" s="16" t="s">
        <v>291</v>
      </c>
      <c r="J60" s="16" t="s">
        <v>222</v>
      </c>
      <c r="K60" s="16" t="s">
        <v>222</v>
      </c>
      <c r="L60" s="16" t="s">
        <v>434</v>
      </c>
      <c r="M60" s="16" t="s">
        <v>66</v>
      </c>
      <c r="N60" s="16">
        <v>20</v>
      </c>
      <c r="O60" s="14">
        <v>2124.7200000000003</v>
      </c>
      <c r="P60" s="14">
        <v>42494.400000000001</v>
      </c>
      <c r="Q60" s="16" t="s">
        <v>59</v>
      </c>
      <c r="R60" s="16" t="s">
        <v>425</v>
      </c>
      <c r="S60" s="16" t="s">
        <v>118</v>
      </c>
      <c r="T60" s="16">
        <v>710000000</v>
      </c>
      <c r="U60" s="16"/>
      <c r="V60" s="16"/>
      <c r="W60" s="16">
        <v>0</v>
      </c>
      <c r="X60" s="16"/>
      <c r="Y60" s="16" t="s">
        <v>248</v>
      </c>
      <c r="Z60" s="16"/>
    </row>
    <row r="61" spans="1:26" ht="30">
      <c r="A61" s="16"/>
      <c r="B61" s="16" t="s">
        <v>389</v>
      </c>
      <c r="C61" s="16"/>
      <c r="D61" s="16" t="s">
        <v>26</v>
      </c>
      <c r="E61" s="16" t="s">
        <v>131</v>
      </c>
      <c r="F61" s="16" t="s">
        <v>132</v>
      </c>
      <c r="G61" s="16" t="s">
        <v>133</v>
      </c>
      <c r="H61" s="16" t="s">
        <v>132</v>
      </c>
      <c r="I61" s="16" t="s">
        <v>134</v>
      </c>
      <c r="J61" s="16" t="s">
        <v>292</v>
      </c>
      <c r="K61" s="16" t="s">
        <v>223</v>
      </c>
      <c r="L61" s="16" t="s">
        <v>434</v>
      </c>
      <c r="M61" s="16" t="s">
        <v>66</v>
      </c>
      <c r="N61" s="16">
        <v>50</v>
      </c>
      <c r="O61" s="14">
        <v>121.68</v>
      </c>
      <c r="P61" s="14">
        <v>6084</v>
      </c>
      <c r="Q61" s="16" t="s">
        <v>59</v>
      </c>
      <c r="R61" s="16" t="s">
        <v>425</v>
      </c>
      <c r="S61" s="16" t="s">
        <v>118</v>
      </c>
      <c r="T61" s="16">
        <v>710000000</v>
      </c>
      <c r="U61" s="16"/>
      <c r="V61" s="16"/>
      <c r="W61" s="16">
        <v>0</v>
      </c>
      <c r="X61" s="16"/>
      <c r="Y61" s="16" t="s">
        <v>248</v>
      </c>
      <c r="Z61" s="16"/>
    </row>
    <row r="62" spans="1:26" ht="45">
      <c r="A62" s="16"/>
      <c r="B62" s="16" t="s">
        <v>390</v>
      </c>
      <c r="C62" s="16"/>
      <c r="D62" s="16" t="s">
        <v>26</v>
      </c>
      <c r="E62" s="16" t="s">
        <v>293</v>
      </c>
      <c r="F62" s="16" t="s">
        <v>294</v>
      </c>
      <c r="G62" s="16" t="s">
        <v>295</v>
      </c>
      <c r="H62" s="16" t="s">
        <v>296</v>
      </c>
      <c r="I62" s="16" t="s">
        <v>297</v>
      </c>
      <c r="J62" s="16" t="s">
        <v>298</v>
      </c>
      <c r="K62" s="16" t="s">
        <v>224</v>
      </c>
      <c r="L62" s="16" t="s">
        <v>434</v>
      </c>
      <c r="M62" s="16" t="s">
        <v>66</v>
      </c>
      <c r="N62" s="16">
        <v>20</v>
      </c>
      <c r="O62" s="14">
        <v>31575.960000000003</v>
      </c>
      <c r="P62" s="14">
        <v>631519.20000000007</v>
      </c>
      <c r="Q62" s="16" t="s">
        <v>59</v>
      </c>
      <c r="R62" s="16" t="s">
        <v>425</v>
      </c>
      <c r="S62" s="16" t="s">
        <v>118</v>
      </c>
      <c r="T62" s="16">
        <v>710000000</v>
      </c>
      <c r="U62" s="16"/>
      <c r="V62" s="16"/>
      <c r="W62" s="16">
        <v>0</v>
      </c>
      <c r="X62" s="16"/>
      <c r="Y62" s="16" t="s">
        <v>248</v>
      </c>
      <c r="Z62" s="16"/>
    </row>
    <row r="63" spans="1:26" ht="30">
      <c r="A63" s="16"/>
      <c r="B63" s="16" t="s">
        <v>391</v>
      </c>
      <c r="C63" s="16"/>
      <c r="D63" s="16" t="s">
        <v>26</v>
      </c>
      <c r="E63" s="16" t="s">
        <v>144</v>
      </c>
      <c r="F63" s="16" t="s">
        <v>145</v>
      </c>
      <c r="G63" s="16" t="s">
        <v>145</v>
      </c>
      <c r="H63" s="16" t="s">
        <v>146</v>
      </c>
      <c r="I63" s="16" t="s">
        <v>146</v>
      </c>
      <c r="J63" s="16" t="s">
        <v>225</v>
      </c>
      <c r="K63" s="16" t="s">
        <v>225</v>
      </c>
      <c r="L63" s="16" t="s">
        <v>434</v>
      </c>
      <c r="M63" s="16" t="s">
        <v>66</v>
      </c>
      <c r="N63" s="16">
        <v>20</v>
      </c>
      <c r="O63" s="14">
        <v>1848.6</v>
      </c>
      <c r="P63" s="14">
        <v>36972</v>
      </c>
      <c r="Q63" s="16" t="s">
        <v>59</v>
      </c>
      <c r="R63" s="16" t="s">
        <v>425</v>
      </c>
      <c r="S63" s="16" t="s">
        <v>118</v>
      </c>
      <c r="T63" s="16">
        <v>710000000</v>
      </c>
      <c r="U63" s="16"/>
      <c r="V63" s="16"/>
      <c r="W63" s="16">
        <v>0</v>
      </c>
      <c r="X63" s="16"/>
      <c r="Y63" s="16" t="s">
        <v>248</v>
      </c>
      <c r="Z63" s="16"/>
    </row>
    <row r="64" spans="1:26" ht="30">
      <c r="A64" s="16"/>
      <c r="B64" s="16" t="s">
        <v>392</v>
      </c>
      <c r="C64" s="16"/>
      <c r="D64" s="16" t="s">
        <v>26</v>
      </c>
      <c r="E64" s="16" t="s">
        <v>299</v>
      </c>
      <c r="F64" s="16" t="s">
        <v>300</v>
      </c>
      <c r="G64" s="16" t="s">
        <v>301</v>
      </c>
      <c r="H64" s="16" t="s">
        <v>302</v>
      </c>
      <c r="I64" s="16" t="s">
        <v>303</v>
      </c>
      <c r="J64" s="16" t="s">
        <v>304</v>
      </c>
      <c r="K64" s="16" t="s">
        <v>305</v>
      </c>
      <c r="L64" s="16" t="s">
        <v>434</v>
      </c>
      <c r="M64" s="16" t="s">
        <v>66</v>
      </c>
      <c r="N64" s="16">
        <v>2</v>
      </c>
      <c r="O64" s="14">
        <v>55281.200000000004</v>
      </c>
      <c r="P64" s="14">
        <v>110562.40000000001</v>
      </c>
      <c r="Q64" s="16" t="s">
        <v>59</v>
      </c>
      <c r="R64" s="16" t="s">
        <v>425</v>
      </c>
      <c r="S64" s="16" t="s">
        <v>118</v>
      </c>
      <c r="T64" s="16">
        <v>710000000</v>
      </c>
      <c r="U64" s="16"/>
      <c r="V64" s="16"/>
      <c r="W64" s="16">
        <v>0</v>
      </c>
      <c r="X64" s="16"/>
      <c r="Y64" s="16" t="s">
        <v>248</v>
      </c>
      <c r="Z64" s="16"/>
    </row>
    <row r="65" spans="1:26" ht="45">
      <c r="A65" s="16"/>
      <c r="B65" s="16" t="s">
        <v>393</v>
      </c>
      <c r="C65" s="16"/>
      <c r="D65" s="16" t="s">
        <v>26</v>
      </c>
      <c r="E65" s="16" t="s">
        <v>306</v>
      </c>
      <c r="F65" s="16" t="s">
        <v>307</v>
      </c>
      <c r="G65" s="16" t="s">
        <v>308</v>
      </c>
      <c r="H65" s="16" t="s">
        <v>309</v>
      </c>
      <c r="I65" s="16" t="s">
        <v>310</v>
      </c>
      <c r="J65" s="16" t="s">
        <v>311</v>
      </c>
      <c r="K65" s="16" t="s">
        <v>226</v>
      </c>
      <c r="L65" s="16" t="s">
        <v>434</v>
      </c>
      <c r="M65" s="16" t="s">
        <v>66</v>
      </c>
      <c r="N65" s="16">
        <v>10</v>
      </c>
      <c r="O65" s="14">
        <v>8737.5600000000013</v>
      </c>
      <c r="P65" s="14">
        <v>87375.6</v>
      </c>
      <c r="Q65" s="16" t="s">
        <v>59</v>
      </c>
      <c r="R65" s="16" t="s">
        <v>425</v>
      </c>
      <c r="S65" s="16" t="s">
        <v>118</v>
      </c>
      <c r="T65" s="16">
        <v>710000000</v>
      </c>
      <c r="U65" s="16"/>
      <c r="V65" s="16"/>
      <c r="W65" s="16">
        <v>0</v>
      </c>
      <c r="X65" s="16"/>
      <c r="Y65" s="16" t="s">
        <v>248</v>
      </c>
      <c r="Z65" s="16"/>
    </row>
    <row r="66" spans="1:26" ht="45">
      <c r="A66" s="16"/>
      <c r="B66" s="16" t="s">
        <v>394</v>
      </c>
      <c r="C66" s="16"/>
      <c r="D66" s="16" t="s">
        <v>26</v>
      </c>
      <c r="E66" s="16" t="s">
        <v>312</v>
      </c>
      <c r="F66" s="16" t="s">
        <v>313</v>
      </c>
      <c r="G66" s="16" t="s">
        <v>313</v>
      </c>
      <c r="H66" s="16" t="s">
        <v>314</v>
      </c>
      <c r="I66" s="16" t="s">
        <v>315</v>
      </c>
      <c r="J66" s="16" t="s">
        <v>227</v>
      </c>
      <c r="K66" s="16" t="s">
        <v>227</v>
      </c>
      <c r="L66" s="16" t="s">
        <v>434</v>
      </c>
      <c r="M66" s="16" t="s">
        <v>66</v>
      </c>
      <c r="N66" s="16">
        <v>5</v>
      </c>
      <c r="O66" s="14">
        <v>21396.959999999999</v>
      </c>
      <c r="P66" s="14">
        <v>106984.8</v>
      </c>
      <c r="Q66" s="16" t="s">
        <v>59</v>
      </c>
      <c r="R66" s="16" t="s">
        <v>425</v>
      </c>
      <c r="S66" s="16" t="s">
        <v>118</v>
      </c>
      <c r="T66" s="16">
        <v>710000000</v>
      </c>
      <c r="U66" s="16"/>
      <c r="V66" s="16"/>
      <c r="W66" s="16">
        <v>0</v>
      </c>
      <c r="X66" s="16"/>
      <c r="Y66" s="16" t="s">
        <v>248</v>
      </c>
      <c r="Z66" s="16"/>
    </row>
    <row r="67" spans="1:26" ht="45">
      <c r="A67" s="16"/>
      <c r="B67" s="16" t="s">
        <v>395</v>
      </c>
      <c r="C67" s="16"/>
      <c r="D67" s="16" t="s">
        <v>26</v>
      </c>
      <c r="E67" s="16" t="s">
        <v>316</v>
      </c>
      <c r="F67" s="16" t="s">
        <v>317</v>
      </c>
      <c r="G67" s="16" t="s">
        <v>317</v>
      </c>
      <c r="H67" s="16" t="s">
        <v>318</v>
      </c>
      <c r="I67" s="16" t="s">
        <v>318</v>
      </c>
      <c r="J67" s="16" t="s">
        <v>319</v>
      </c>
      <c r="K67" s="16" t="s">
        <v>228</v>
      </c>
      <c r="L67" s="16" t="s">
        <v>434</v>
      </c>
      <c r="M67" s="16" t="s">
        <v>66</v>
      </c>
      <c r="N67" s="16">
        <v>1</v>
      </c>
      <c r="O67" s="14">
        <v>389469.60000000003</v>
      </c>
      <c r="P67" s="14">
        <v>389469.60000000003</v>
      </c>
      <c r="Q67" s="16" t="s">
        <v>59</v>
      </c>
      <c r="R67" s="16" t="s">
        <v>425</v>
      </c>
      <c r="S67" s="16" t="s">
        <v>118</v>
      </c>
      <c r="T67" s="16">
        <v>710000000</v>
      </c>
      <c r="U67" s="16"/>
      <c r="V67" s="16"/>
      <c r="W67" s="16">
        <v>0</v>
      </c>
      <c r="X67" s="16"/>
      <c r="Y67" s="16" t="s">
        <v>248</v>
      </c>
      <c r="Z67" s="16"/>
    </row>
    <row r="68" spans="1:26" ht="30">
      <c r="A68" s="16"/>
      <c r="B68" s="16" t="s">
        <v>396</v>
      </c>
      <c r="C68" s="16"/>
      <c r="D68" s="16" t="s">
        <v>26</v>
      </c>
      <c r="E68" s="16" t="s">
        <v>144</v>
      </c>
      <c r="F68" s="16" t="s">
        <v>145</v>
      </c>
      <c r="G68" s="16" t="s">
        <v>145</v>
      </c>
      <c r="H68" s="16" t="s">
        <v>146</v>
      </c>
      <c r="I68" s="16" t="s">
        <v>146</v>
      </c>
      <c r="J68" s="16" t="s">
        <v>229</v>
      </c>
      <c r="K68" s="16" t="s">
        <v>229</v>
      </c>
      <c r="L68" s="16" t="s">
        <v>434</v>
      </c>
      <c r="M68" s="16" t="s">
        <v>66</v>
      </c>
      <c r="N68" s="16">
        <v>10</v>
      </c>
      <c r="O68" s="14">
        <v>17035.2</v>
      </c>
      <c r="P68" s="14">
        <v>170352</v>
      </c>
      <c r="Q68" s="16" t="s">
        <v>59</v>
      </c>
      <c r="R68" s="16" t="s">
        <v>425</v>
      </c>
      <c r="S68" s="16" t="s">
        <v>118</v>
      </c>
      <c r="T68" s="16">
        <v>710000000</v>
      </c>
      <c r="U68" s="16"/>
      <c r="V68" s="16"/>
      <c r="W68" s="16">
        <v>0</v>
      </c>
      <c r="X68" s="16"/>
      <c r="Y68" s="16" t="s">
        <v>248</v>
      </c>
      <c r="Z68" s="16"/>
    </row>
    <row r="69" spans="1:26" ht="45">
      <c r="A69" s="16"/>
      <c r="B69" s="16" t="s">
        <v>397</v>
      </c>
      <c r="C69" s="16"/>
      <c r="D69" s="16" t="s">
        <v>26</v>
      </c>
      <c r="E69" s="16" t="s">
        <v>320</v>
      </c>
      <c r="F69" s="16" t="s">
        <v>321</v>
      </c>
      <c r="G69" s="16" t="s">
        <v>322</v>
      </c>
      <c r="H69" s="16" t="s">
        <v>323</v>
      </c>
      <c r="I69" s="16" t="s">
        <v>324</v>
      </c>
      <c r="J69" s="16" t="s">
        <v>325</v>
      </c>
      <c r="K69" s="16" t="s">
        <v>230</v>
      </c>
      <c r="L69" s="16" t="s">
        <v>434</v>
      </c>
      <c r="M69" s="16" t="s">
        <v>66</v>
      </c>
      <c r="N69" s="16">
        <v>200</v>
      </c>
      <c r="O69" s="14">
        <v>28.080000000000005</v>
      </c>
      <c r="P69" s="14">
        <v>5616.0000000000009</v>
      </c>
      <c r="Q69" s="16" t="s">
        <v>59</v>
      </c>
      <c r="R69" s="16" t="s">
        <v>425</v>
      </c>
      <c r="S69" s="16" t="s">
        <v>118</v>
      </c>
      <c r="T69" s="16">
        <v>710000000</v>
      </c>
      <c r="U69" s="16"/>
      <c r="V69" s="16"/>
      <c r="W69" s="16">
        <v>0</v>
      </c>
      <c r="X69" s="16"/>
      <c r="Y69" s="16" t="s">
        <v>248</v>
      </c>
      <c r="Z69" s="16"/>
    </row>
    <row r="70" spans="1:26" ht="45">
      <c r="A70" s="16"/>
      <c r="B70" s="16" t="s">
        <v>398</v>
      </c>
      <c r="C70" s="16"/>
      <c r="D70" s="16" t="s">
        <v>26</v>
      </c>
      <c r="E70" s="16" t="s">
        <v>326</v>
      </c>
      <c r="F70" s="16" t="s">
        <v>327</v>
      </c>
      <c r="G70" s="16" t="s">
        <v>327</v>
      </c>
      <c r="H70" s="16" t="s">
        <v>328</v>
      </c>
      <c r="I70" s="16" t="s">
        <v>329</v>
      </c>
      <c r="J70" s="16" t="s">
        <v>330</v>
      </c>
      <c r="K70" s="16" t="s">
        <v>231</v>
      </c>
      <c r="L70" s="16" t="s">
        <v>434</v>
      </c>
      <c r="M70" s="16" t="s">
        <v>66</v>
      </c>
      <c r="N70" s="16">
        <v>50</v>
      </c>
      <c r="O70" s="14">
        <v>3701.88</v>
      </c>
      <c r="P70" s="14">
        <v>185094</v>
      </c>
      <c r="Q70" s="16" t="s">
        <v>59</v>
      </c>
      <c r="R70" s="16" t="s">
        <v>425</v>
      </c>
      <c r="S70" s="16" t="s">
        <v>118</v>
      </c>
      <c r="T70" s="16">
        <v>710000000</v>
      </c>
      <c r="U70" s="16"/>
      <c r="V70" s="16"/>
      <c r="W70" s="16">
        <v>0</v>
      </c>
      <c r="X70" s="16"/>
      <c r="Y70" s="16" t="s">
        <v>248</v>
      </c>
      <c r="Z70" s="16"/>
    </row>
    <row r="71" spans="1:26" ht="45">
      <c r="A71" s="16"/>
      <c r="B71" s="16" t="s">
        <v>399</v>
      </c>
      <c r="C71" s="16"/>
      <c r="D71" s="16" t="s">
        <v>26</v>
      </c>
      <c r="E71" s="16" t="s">
        <v>331</v>
      </c>
      <c r="F71" s="16" t="s">
        <v>332</v>
      </c>
      <c r="G71" s="16" t="s">
        <v>332</v>
      </c>
      <c r="H71" s="16" t="s">
        <v>334</v>
      </c>
      <c r="I71" s="16" t="s">
        <v>333</v>
      </c>
      <c r="J71" s="16" t="s">
        <v>335</v>
      </c>
      <c r="K71" s="16" t="s">
        <v>232</v>
      </c>
      <c r="L71" s="16" t="s">
        <v>434</v>
      </c>
      <c r="M71" s="16" t="s">
        <v>66</v>
      </c>
      <c r="N71" s="16">
        <v>150</v>
      </c>
      <c r="O71" s="14">
        <v>20184.84</v>
      </c>
      <c r="P71" s="14">
        <v>3027726</v>
      </c>
      <c r="Q71" s="16" t="s">
        <v>59</v>
      </c>
      <c r="R71" s="16" t="s">
        <v>425</v>
      </c>
      <c r="S71" s="16" t="s">
        <v>118</v>
      </c>
      <c r="T71" s="16">
        <v>710000000</v>
      </c>
      <c r="U71" s="16"/>
      <c r="V71" s="16"/>
      <c r="W71" s="16">
        <v>0</v>
      </c>
      <c r="X71" s="16"/>
      <c r="Y71" s="16" t="s">
        <v>248</v>
      </c>
      <c r="Z71" s="16"/>
    </row>
    <row r="72" spans="1:26" ht="45">
      <c r="A72" s="16"/>
      <c r="B72" s="16" t="s">
        <v>400</v>
      </c>
      <c r="C72" s="16"/>
      <c r="D72" s="16" t="s">
        <v>26</v>
      </c>
      <c r="E72" s="16" t="s">
        <v>299</v>
      </c>
      <c r="F72" s="16" t="s">
        <v>300</v>
      </c>
      <c r="G72" s="16" t="s">
        <v>301</v>
      </c>
      <c r="H72" s="16" t="s">
        <v>302</v>
      </c>
      <c r="I72" s="16" t="s">
        <v>303</v>
      </c>
      <c r="J72" s="16" t="s">
        <v>336</v>
      </c>
      <c r="K72" s="16" t="s">
        <v>233</v>
      </c>
      <c r="L72" s="16" t="s">
        <v>434</v>
      </c>
      <c r="M72" s="16" t="s">
        <v>66</v>
      </c>
      <c r="N72" s="16">
        <v>20</v>
      </c>
      <c r="O72" s="14">
        <v>16810.559999999998</v>
      </c>
      <c r="P72" s="14">
        <v>336211.19999999995</v>
      </c>
      <c r="Q72" s="16" t="s">
        <v>59</v>
      </c>
      <c r="R72" s="16" t="s">
        <v>425</v>
      </c>
      <c r="S72" s="16" t="s">
        <v>118</v>
      </c>
      <c r="T72" s="16">
        <v>710000000</v>
      </c>
      <c r="U72" s="16"/>
      <c r="V72" s="16"/>
      <c r="W72" s="16">
        <v>0</v>
      </c>
      <c r="X72" s="16"/>
      <c r="Y72" s="16" t="s">
        <v>248</v>
      </c>
      <c r="Z72" s="16"/>
    </row>
    <row r="73" spans="1:26" ht="30">
      <c r="A73" s="16"/>
      <c r="B73" s="16" t="s">
        <v>401</v>
      </c>
      <c r="C73" s="16"/>
      <c r="D73" s="16" t="s">
        <v>26</v>
      </c>
      <c r="E73" s="16" t="s">
        <v>337</v>
      </c>
      <c r="F73" s="16" t="s">
        <v>338</v>
      </c>
      <c r="G73" s="16" t="s">
        <v>339</v>
      </c>
      <c r="H73" s="16" t="s">
        <v>340</v>
      </c>
      <c r="I73" s="16" t="s">
        <v>341</v>
      </c>
      <c r="J73" s="16" t="s">
        <v>234</v>
      </c>
      <c r="K73" s="16" t="s">
        <v>234</v>
      </c>
      <c r="L73" s="16" t="s">
        <v>434</v>
      </c>
      <c r="M73" s="16" t="s">
        <v>66</v>
      </c>
      <c r="N73" s="16">
        <v>5</v>
      </c>
      <c r="O73" s="14">
        <v>261546.48000000004</v>
      </c>
      <c r="P73" s="14">
        <v>1307732.4000000001</v>
      </c>
      <c r="Q73" s="16" t="s">
        <v>59</v>
      </c>
      <c r="R73" s="16" t="s">
        <v>425</v>
      </c>
      <c r="S73" s="16" t="s">
        <v>118</v>
      </c>
      <c r="T73" s="16">
        <v>710000000</v>
      </c>
      <c r="U73" s="16"/>
      <c r="V73" s="16"/>
      <c r="W73" s="16">
        <v>0</v>
      </c>
      <c r="X73" s="16"/>
      <c r="Y73" s="16" t="s">
        <v>248</v>
      </c>
      <c r="Z73" s="16"/>
    </row>
    <row r="74" spans="1:26" ht="60">
      <c r="A74" s="16"/>
      <c r="B74" s="16" t="s">
        <v>402</v>
      </c>
      <c r="C74" s="16"/>
      <c r="D74" s="16" t="s">
        <v>26</v>
      </c>
      <c r="E74" s="16" t="s">
        <v>370</v>
      </c>
      <c r="F74" s="16" t="s">
        <v>317</v>
      </c>
      <c r="G74" s="16" t="s">
        <v>317</v>
      </c>
      <c r="H74" s="16" t="s">
        <v>372</v>
      </c>
      <c r="I74" s="16" t="s">
        <v>371</v>
      </c>
      <c r="J74" s="16" t="s">
        <v>363</v>
      </c>
      <c r="K74" s="16" t="s">
        <v>235</v>
      </c>
      <c r="L74" s="16" t="s">
        <v>434</v>
      </c>
      <c r="M74" s="16" t="s">
        <v>66</v>
      </c>
      <c r="N74" s="16">
        <v>4</v>
      </c>
      <c r="O74" s="14">
        <v>386535.5</v>
      </c>
      <c r="P74" s="14">
        <v>1546142</v>
      </c>
      <c r="Q74" s="16" t="s">
        <v>59</v>
      </c>
      <c r="R74" s="16" t="s">
        <v>425</v>
      </c>
      <c r="S74" s="16" t="s">
        <v>118</v>
      </c>
      <c r="T74" s="16">
        <v>710000000</v>
      </c>
      <c r="U74" s="16"/>
      <c r="V74" s="16"/>
      <c r="W74" s="16">
        <v>0</v>
      </c>
      <c r="X74" s="16"/>
      <c r="Y74" s="16" t="s">
        <v>248</v>
      </c>
      <c r="Z74" s="16"/>
    </row>
    <row r="75" spans="1:26" ht="45">
      <c r="A75" s="16"/>
      <c r="B75" s="16" t="s">
        <v>403</v>
      </c>
      <c r="C75" s="16"/>
      <c r="D75" s="16" t="s">
        <v>26</v>
      </c>
      <c r="E75" s="16" t="s">
        <v>326</v>
      </c>
      <c r="F75" s="16" t="s">
        <v>327</v>
      </c>
      <c r="G75" s="16" t="s">
        <v>327</v>
      </c>
      <c r="H75" s="16" t="s">
        <v>328</v>
      </c>
      <c r="I75" s="16" t="s">
        <v>329</v>
      </c>
      <c r="J75" s="16" t="s">
        <v>346</v>
      </c>
      <c r="K75" s="16" t="s">
        <v>236</v>
      </c>
      <c r="L75" s="16" t="s">
        <v>434</v>
      </c>
      <c r="M75" s="16" t="s">
        <v>66</v>
      </c>
      <c r="N75" s="16">
        <v>6</v>
      </c>
      <c r="O75" s="14">
        <v>7343.2666666666673</v>
      </c>
      <c r="P75" s="14">
        <v>44059.600000000006</v>
      </c>
      <c r="Q75" s="16" t="s">
        <v>59</v>
      </c>
      <c r="R75" s="16" t="s">
        <v>425</v>
      </c>
      <c r="S75" s="16" t="s">
        <v>118</v>
      </c>
      <c r="T75" s="16">
        <v>710000000</v>
      </c>
      <c r="U75" s="16"/>
      <c r="V75" s="16"/>
      <c r="W75" s="16">
        <v>0</v>
      </c>
      <c r="X75" s="16"/>
      <c r="Y75" s="16" t="s">
        <v>248</v>
      </c>
      <c r="Z75" s="16"/>
    </row>
    <row r="76" spans="1:26" ht="60">
      <c r="A76" s="16"/>
      <c r="B76" s="16" t="s">
        <v>404</v>
      </c>
      <c r="C76" s="16"/>
      <c r="D76" s="16" t="s">
        <v>26</v>
      </c>
      <c r="E76" s="16" t="s">
        <v>342</v>
      </c>
      <c r="F76" s="16" t="s">
        <v>343</v>
      </c>
      <c r="G76" s="16" t="s">
        <v>343</v>
      </c>
      <c r="H76" s="16" t="s">
        <v>345</v>
      </c>
      <c r="I76" s="16" t="s">
        <v>344</v>
      </c>
      <c r="J76" s="16" t="s">
        <v>237</v>
      </c>
      <c r="K76" s="16" t="s">
        <v>237</v>
      </c>
      <c r="L76" s="16" t="s">
        <v>434</v>
      </c>
      <c r="M76" s="16" t="s">
        <v>66</v>
      </c>
      <c r="N76" s="16">
        <v>100</v>
      </c>
      <c r="O76" s="14">
        <v>102.96000000000002</v>
      </c>
      <c r="P76" s="14">
        <v>10296.000000000002</v>
      </c>
      <c r="Q76" s="16" t="s">
        <v>59</v>
      </c>
      <c r="R76" s="16" t="s">
        <v>425</v>
      </c>
      <c r="S76" s="16" t="s">
        <v>118</v>
      </c>
      <c r="T76" s="16">
        <v>710000000</v>
      </c>
      <c r="U76" s="16"/>
      <c r="V76" s="16"/>
      <c r="W76" s="16">
        <v>0</v>
      </c>
      <c r="X76" s="16"/>
      <c r="Y76" s="16" t="s">
        <v>248</v>
      </c>
      <c r="Z76" s="16"/>
    </row>
    <row r="77" spans="1:26" ht="30">
      <c r="A77" s="16"/>
      <c r="B77" s="16" t="s">
        <v>405</v>
      </c>
      <c r="C77" s="16"/>
      <c r="D77" s="16" t="s">
        <v>26</v>
      </c>
      <c r="E77" s="16" t="s">
        <v>293</v>
      </c>
      <c r="F77" s="16" t="s">
        <v>294</v>
      </c>
      <c r="G77" s="16" t="s">
        <v>295</v>
      </c>
      <c r="H77" s="16" t="s">
        <v>296</v>
      </c>
      <c r="I77" s="16" t="s">
        <v>297</v>
      </c>
      <c r="J77" s="16" t="s">
        <v>238</v>
      </c>
      <c r="K77" s="16" t="s">
        <v>238</v>
      </c>
      <c r="L77" s="16" t="s">
        <v>434</v>
      </c>
      <c r="M77" s="16" t="s">
        <v>66</v>
      </c>
      <c r="N77" s="16">
        <v>30</v>
      </c>
      <c r="O77" s="14">
        <v>66778.92</v>
      </c>
      <c r="P77" s="14">
        <v>2003367.6</v>
      </c>
      <c r="Q77" s="16" t="s">
        <v>59</v>
      </c>
      <c r="R77" s="16" t="s">
        <v>425</v>
      </c>
      <c r="S77" s="16" t="s">
        <v>118</v>
      </c>
      <c r="T77" s="16">
        <v>710000000</v>
      </c>
      <c r="U77" s="16"/>
      <c r="V77" s="16"/>
      <c r="W77" s="16">
        <v>0</v>
      </c>
      <c r="X77" s="16"/>
      <c r="Y77" s="16" t="s">
        <v>248</v>
      </c>
      <c r="Z77" s="16"/>
    </row>
    <row r="78" spans="1:26" ht="30">
      <c r="A78" s="16"/>
      <c r="B78" s="16" t="s">
        <v>406</v>
      </c>
      <c r="C78" s="16"/>
      <c r="D78" s="16" t="s">
        <v>26</v>
      </c>
      <c r="E78" s="16" t="s">
        <v>293</v>
      </c>
      <c r="F78" s="16" t="s">
        <v>294</v>
      </c>
      <c r="G78" s="16" t="s">
        <v>295</v>
      </c>
      <c r="H78" s="16" t="s">
        <v>296</v>
      </c>
      <c r="I78" s="16" t="s">
        <v>297</v>
      </c>
      <c r="J78" s="16" t="s">
        <v>239</v>
      </c>
      <c r="K78" s="16" t="s">
        <v>239</v>
      </c>
      <c r="L78" s="16" t="s">
        <v>434</v>
      </c>
      <c r="M78" s="16" t="s">
        <v>66</v>
      </c>
      <c r="N78" s="16">
        <v>70</v>
      </c>
      <c r="O78" s="14">
        <v>94807.44</v>
      </c>
      <c r="P78" s="14">
        <v>6636520.7999999998</v>
      </c>
      <c r="Q78" s="16" t="s">
        <v>59</v>
      </c>
      <c r="R78" s="16" t="s">
        <v>425</v>
      </c>
      <c r="S78" s="16" t="s">
        <v>118</v>
      </c>
      <c r="T78" s="16">
        <v>710000000</v>
      </c>
      <c r="U78" s="16"/>
      <c r="V78" s="16"/>
      <c r="W78" s="16">
        <v>0</v>
      </c>
      <c r="X78" s="16"/>
      <c r="Y78" s="16" t="s">
        <v>248</v>
      </c>
      <c r="Z78" s="16"/>
    </row>
    <row r="79" spans="1:26" ht="45">
      <c r="A79" s="16"/>
      <c r="B79" s="16" t="s">
        <v>407</v>
      </c>
      <c r="C79" s="16"/>
      <c r="D79" s="16" t="s">
        <v>26</v>
      </c>
      <c r="E79" s="16" t="s">
        <v>144</v>
      </c>
      <c r="F79" s="16" t="s">
        <v>145</v>
      </c>
      <c r="G79" s="16" t="s">
        <v>145</v>
      </c>
      <c r="H79" s="16" t="s">
        <v>146</v>
      </c>
      <c r="I79" s="16" t="s">
        <v>146</v>
      </c>
      <c r="J79" s="16" t="s">
        <v>240</v>
      </c>
      <c r="K79" s="16" t="s">
        <v>240</v>
      </c>
      <c r="L79" s="16" t="s">
        <v>434</v>
      </c>
      <c r="M79" s="16" t="s">
        <v>66</v>
      </c>
      <c r="N79" s="16">
        <v>20</v>
      </c>
      <c r="O79" s="14">
        <v>15687.36</v>
      </c>
      <c r="P79" s="14">
        <v>313747.20000000001</v>
      </c>
      <c r="Q79" s="16" t="s">
        <v>59</v>
      </c>
      <c r="R79" s="16" t="s">
        <v>425</v>
      </c>
      <c r="S79" s="16" t="s">
        <v>118</v>
      </c>
      <c r="T79" s="16">
        <v>710000000</v>
      </c>
      <c r="U79" s="16"/>
      <c r="V79" s="16"/>
      <c r="W79" s="16">
        <v>0</v>
      </c>
      <c r="X79" s="16"/>
      <c r="Y79" s="16" t="s">
        <v>248</v>
      </c>
      <c r="Z79" s="16"/>
    </row>
    <row r="80" spans="1:26" ht="45">
      <c r="A80" s="16"/>
      <c r="B80" s="16" t="s">
        <v>408</v>
      </c>
      <c r="C80" s="16"/>
      <c r="D80" s="16" t="s">
        <v>26</v>
      </c>
      <c r="E80" s="16" t="s">
        <v>144</v>
      </c>
      <c r="F80" s="16" t="s">
        <v>145</v>
      </c>
      <c r="G80" s="16" t="s">
        <v>145</v>
      </c>
      <c r="H80" s="16" t="s">
        <v>146</v>
      </c>
      <c r="I80" s="16" t="s">
        <v>146</v>
      </c>
      <c r="J80" s="16" t="s">
        <v>241</v>
      </c>
      <c r="K80" s="16" t="s">
        <v>241</v>
      </c>
      <c r="L80" s="16" t="s">
        <v>434</v>
      </c>
      <c r="M80" s="16" t="s">
        <v>66</v>
      </c>
      <c r="N80" s="16">
        <v>10</v>
      </c>
      <c r="O80" s="14">
        <v>23217.480000000003</v>
      </c>
      <c r="P80" s="14">
        <v>232174.80000000002</v>
      </c>
      <c r="Q80" s="16" t="s">
        <v>59</v>
      </c>
      <c r="R80" s="16" t="s">
        <v>425</v>
      </c>
      <c r="S80" s="16" t="s">
        <v>118</v>
      </c>
      <c r="T80" s="16">
        <v>710000000</v>
      </c>
      <c r="U80" s="16"/>
      <c r="V80" s="16"/>
      <c r="W80" s="16">
        <v>0</v>
      </c>
      <c r="X80" s="16"/>
      <c r="Y80" s="16" t="s">
        <v>248</v>
      </c>
      <c r="Z80" s="16"/>
    </row>
    <row r="81" spans="1:26" ht="45">
      <c r="A81" s="16"/>
      <c r="B81" s="16" t="s">
        <v>409</v>
      </c>
      <c r="C81" s="16"/>
      <c r="D81" s="16" t="s">
        <v>26</v>
      </c>
      <c r="E81" s="16" t="s">
        <v>299</v>
      </c>
      <c r="F81" s="16" t="s">
        <v>300</v>
      </c>
      <c r="G81" s="16" t="s">
        <v>301</v>
      </c>
      <c r="H81" s="16" t="s">
        <v>302</v>
      </c>
      <c r="I81" s="16" t="s">
        <v>303</v>
      </c>
      <c r="J81" s="16" t="s">
        <v>347</v>
      </c>
      <c r="K81" s="16" t="s">
        <v>242</v>
      </c>
      <c r="L81" s="16" t="s">
        <v>434</v>
      </c>
      <c r="M81" s="16" t="s">
        <v>66</v>
      </c>
      <c r="N81" s="16">
        <v>30</v>
      </c>
      <c r="O81" s="14">
        <v>2307.2400000000002</v>
      </c>
      <c r="P81" s="14">
        <v>69217.200000000012</v>
      </c>
      <c r="Q81" s="16" t="s">
        <v>59</v>
      </c>
      <c r="R81" s="16" t="s">
        <v>425</v>
      </c>
      <c r="S81" s="16" t="s">
        <v>118</v>
      </c>
      <c r="T81" s="16">
        <v>710000000</v>
      </c>
      <c r="U81" s="16"/>
      <c r="V81" s="16"/>
      <c r="W81" s="16">
        <v>0</v>
      </c>
      <c r="X81" s="16"/>
      <c r="Y81" s="16" t="s">
        <v>248</v>
      </c>
      <c r="Z81" s="16"/>
    </row>
    <row r="82" spans="1:26" ht="60">
      <c r="A82" s="16"/>
      <c r="B82" s="16" t="s">
        <v>410</v>
      </c>
      <c r="C82" s="16"/>
      <c r="D82" s="16" t="s">
        <v>26</v>
      </c>
      <c r="E82" s="16" t="s">
        <v>348</v>
      </c>
      <c r="F82" s="16" t="s">
        <v>349</v>
      </c>
      <c r="G82" s="16" t="s">
        <v>350</v>
      </c>
      <c r="H82" s="16" t="s">
        <v>351</v>
      </c>
      <c r="I82" s="16" t="s">
        <v>352</v>
      </c>
      <c r="J82" s="16" t="s">
        <v>353</v>
      </c>
      <c r="K82" s="16" t="s">
        <v>243</v>
      </c>
      <c r="L82" s="16" t="s">
        <v>434</v>
      </c>
      <c r="M82" s="16" t="s">
        <v>66</v>
      </c>
      <c r="N82" s="16">
        <v>12</v>
      </c>
      <c r="O82" s="14">
        <v>39616.200000000004</v>
      </c>
      <c r="P82" s="14">
        <v>475394.4</v>
      </c>
      <c r="Q82" s="16" t="s">
        <v>59</v>
      </c>
      <c r="R82" s="16" t="s">
        <v>425</v>
      </c>
      <c r="S82" s="16" t="s">
        <v>118</v>
      </c>
      <c r="T82" s="16">
        <v>710000000</v>
      </c>
      <c r="U82" s="16"/>
      <c r="V82" s="16"/>
      <c r="W82" s="16">
        <v>0</v>
      </c>
      <c r="X82" s="16"/>
      <c r="Y82" s="16" t="s">
        <v>248</v>
      </c>
      <c r="Z82" s="16"/>
    </row>
    <row r="83" spans="1:26" ht="45">
      <c r="A83" s="16"/>
      <c r="B83" s="16" t="s">
        <v>411</v>
      </c>
      <c r="C83" s="16"/>
      <c r="D83" s="16" t="s">
        <v>26</v>
      </c>
      <c r="E83" s="16" t="s">
        <v>144</v>
      </c>
      <c r="F83" s="16" t="s">
        <v>145</v>
      </c>
      <c r="G83" s="16" t="s">
        <v>145</v>
      </c>
      <c r="H83" s="16" t="s">
        <v>146</v>
      </c>
      <c r="I83" s="16" t="s">
        <v>146</v>
      </c>
      <c r="J83" s="16" t="s">
        <v>244</v>
      </c>
      <c r="K83" s="16" t="s">
        <v>244</v>
      </c>
      <c r="L83" s="16" t="s">
        <v>434</v>
      </c>
      <c r="M83" s="16" t="s">
        <v>66</v>
      </c>
      <c r="N83" s="16">
        <v>20</v>
      </c>
      <c r="O83" s="14">
        <v>16309.799999999997</v>
      </c>
      <c r="P83" s="14">
        <v>326195.99999999994</v>
      </c>
      <c r="Q83" s="16" t="s">
        <v>59</v>
      </c>
      <c r="R83" s="16" t="s">
        <v>425</v>
      </c>
      <c r="S83" s="16" t="s">
        <v>118</v>
      </c>
      <c r="T83" s="16">
        <v>710000000</v>
      </c>
      <c r="U83" s="16"/>
      <c r="V83" s="16"/>
      <c r="W83" s="16">
        <v>0</v>
      </c>
      <c r="X83" s="16"/>
      <c r="Y83" s="16" t="s">
        <v>248</v>
      </c>
      <c r="Z83" s="16"/>
    </row>
    <row r="84" spans="1:26" ht="60">
      <c r="A84" s="16"/>
      <c r="B84" s="16" t="s">
        <v>412</v>
      </c>
      <c r="C84" s="16"/>
      <c r="D84" s="16" t="s">
        <v>26</v>
      </c>
      <c r="E84" s="16" t="s">
        <v>373</v>
      </c>
      <c r="F84" s="16" t="s">
        <v>377</v>
      </c>
      <c r="G84" s="16" t="s">
        <v>374</v>
      </c>
      <c r="H84" s="16" t="s">
        <v>376</v>
      </c>
      <c r="I84" s="16" t="s">
        <v>375</v>
      </c>
      <c r="J84" s="16" t="s">
        <v>364</v>
      </c>
      <c r="K84" s="16" t="s">
        <v>245</v>
      </c>
      <c r="L84" s="16" t="s">
        <v>434</v>
      </c>
      <c r="M84" s="16" t="s">
        <v>66</v>
      </c>
      <c r="N84" s="16">
        <v>2</v>
      </c>
      <c r="O84" s="14">
        <v>601042</v>
      </c>
      <c r="P84" s="14">
        <v>1202084</v>
      </c>
      <c r="Q84" s="16" t="s">
        <v>59</v>
      </c>
      <c r="R84" s="16" t="s">
        <v>425</v>
      </c>
      <c r="S84" s="16" t="s">
        <v>118</v>
      </c>
      <c r="T84" s="16">
        <v>710000000</v>
      </c>
      <c r="U84" s="16"/>
      <c r="V84" s="16"/>
      <c r="W84" s="16">
        <v>0</v>
      </c>
      <c r="X84" s="16"/>
      <c r="Y84" s="16" t="s">
        <v>248</v>
      </c>
      <c r="Z84" s="16"/>
    </row>
    <row r="85" spans="1:26" ht="30">
      <c r="A85" s="16"/>
      <c r="B85" s="16" t="s">
        <v>413</v>
      </c>
      <c r="C85" s="16"/>
      <c r="D85" s="16" t="s">
        <v>26</v>
      </c>
      <c r="E85" s="16" t="s">
        <v>378</v>
      </c>
      <c r="F85" s="16" t="s">
        <v>380</v>
      </c>
      <c r="G85" s="16" t="s">
        <v>379</v>
      </c>
      <c r="H85" s="16" t="s">
        <v>380</v>
      </c>
      <c r="I85" s="16" t="s">
        <v>379</v>
      </c>
      <c r="J85" s="16" t="s">
        <v>365</v>
      </c>
      <c r="K85" s="16" t="s">
        <v>246</v>
      </c>
      <c r="L85" s="16" t="s">
        <v>434</v>
      </c>
      <c r="M85" s="16" t="s">
        <v>66</v>
      </c>
      <c r="N85" s="16">
        <v>1</v>
      </c>
      <c r="O85" s="14">
        <v>9350500</v>
      </c>
      <c r="P85" s="14">
        <v>9350500</v>
      </c>
      <c r="Q85" s="16" t="s">
        <v>59</v>
      </c>
      <c r="R85" s="16" t="s">
        <v>428</v>
      </c>
      <c r="S85" s="16" t="s">
        <v>251</v>
      </c>
      <c r="T85" s="16">
        <v>710000000</v>
      </c>
      <c r="U85" s="16"/>
      <c r="V85" s="16"/>
      <c r="W85" s="16">
        <v>100</v>
      </c>
      <c r="X85" s="16"/>
      <c r="Y85" s="16" t="s">
        <v>248</v>
      </c>
      <c r="Z85" s="16"/>
    </row>
    <row r="86" spans="1:26" ht="90">
      <c r="A86" s="16"/>
      <c r="B86" s="16" t="s">
        <v>414</v>
      </c>
      <c r="C86" s="16"/>
      <c r="D86" s="16" t="s">
        <v>26</v>
      </c>
      <c r="E86" s="16" t="s">
        <v>381</v>
      </c>
      <c r="F86" s="16" t="s">
        <v>366</v>
      </c>
      <c r="G86" s="16" t="s">
        <v>270</v>
      </c>
      <c r="H86" s="16" t="s">
        <v>383</v>
      </c>
      <c r="I86" s="16" t="s">
        <v>382</v>
      </c>
      <c r="J86" s="16" t="s">
        <v>366</v>
      </c>
      <c r="K86" s="16" t="s">
        <v>270</v>
      </c>
      <c r="L86" s="16" t="s">
        <v>677</v>
      </c>
      <c r="M86" s="16" t="s">
        <v>423</v>
      </c>
      <c r="N86" s="16">
        <v>570000</v>
      </c>
      <c r="O86" s="14">
        <v>16.010000000000002</v>
      </c>
      <c r="P86" s="14">
        <v>9125700</v>
      </c>
      <c r="Q86" s="16" t="s">
        <v>59</v>
      </c>
      <c r="R86" s="16" t="s">
        <v>424</v>
      </c>
      <c r="S86" s="16" t="s">
        <v>125</v>
      </c>
      <c r="T86" s="16">
        <v>710000000</v>
      </c>
      <c r="U86" s="16"/>
      <c r="V86" s="16"/>
      <c r="W86" s="16" t="s">
        <v>422</v>
      </c>
      <c r="X86" s="16"/>
      <c r="Y86" s="16"/>
      <c r="Z86" s="16"/>
    </row>
    <row r="87" spans="1:26" ht="75">
      <c r="A87" s="16"/>
      <c r="B87" s="16" t="s">
        <v>415</v>
      </c>
      <c r="C87" s="16"/>
      <c r="D87" s="16" t="s">
        <v>496</v>
      </c>
      <c r="E87" s="16" t="s">
        <v>445</v>
      </c>
      <c r="F87" s="16" t="s">
        <v>446</v>
      </c>
      <c r="G87" s="16" t="s">
        <v>446</v>
      </c>
      <c r="H87" s="16" t="s">
        <v>448</v>
      </c>
      <c r="I87" s="16" t="s">
        <v>447</v>
      </c>
      <c r="J87" s="16" t="s">
        <v>444</v>
      </c>
      <c r="K87" s="16" t="s">
        <v>444</v>
      </c>
      <c r="L87" s="16" t="s">
        <v>120</v>
      </c>
      <c r="M87" s="16" t="s">
        <v>450</v>
      </c>
      <c r="N87" s="16">
        <v>12.5</v>
      </c>
      <c r="O87" s="14">
        <v>0</v>
      </c>
      <c r="P87" s="14">
        <v>0</v>
      </c>
      <c r="Q87" s="16" t="s">
        <v>59</v>
      </c>
      <c r="R87" s="16" t="s">
        <v>424</v>
      </c>
      <c r="S87" s="16" t="s">
        <v>125</v>
      </c>
      <c r="T87" s="16">
        <v>710000000</v>
      </c>
      <c r="U87" s="16"/>
      <c r="V87" s="16"/>
      <c r="W87" s="16" t="s">
        <v>422</v>
      </c>
      <c r="X87" s="16" t="s">
        <v>1130</v>
      </c>
      <c r="Y87" s="16" t="s">
        <v>449</v>
      </c>
      <c r="Z87" s="16"/>
    </row>
    <row r="88" spans="1:26" ht="45">
      <c r="A88" s="16">
        <v>45026</v>
      </c>
      <c r="B88" s="16" t="s">
        <v>416</v>
      </c>
      <c r="C88" s="16"/>
      <c r="D88" s="16" t="s">
        <v>26</v>
      </c>
      <c r="E88" s="16" t="s">
        <v>498</v>
      </c>
      <c r="F88" s="16" t="s">
        <v>499</v>
      </c>
      <c r="G88" s="16" t="s">
        <v>499</v>
      </c>
      <c r="H88" s="16" t="s">
        <v>567</v>
      </c>
      <c r="I88" s="16" t="s">
        <v>500</v>
      </c>
      <c r="J88" s="16" t="s">
        <v>454</v>
      </c>
      <c r="K88" s="16" t="s">
        <v>454</v>
      </c>
      <c r="L88" s="16" t="s">
        <v>120</v>
      </c>
      <c r="M88" s="16" t="s">
        <v>702</v>
      </c>
      <c r="N88" s="16">
        <v>8</v>
      </c>
      <c r="O88" s="14">
        <f>P88/N88</f>
        <v>10000</v>
      </c>
      <c r="P88" s="14">
        <f>200*400</f>
        <v>80000</v>
      </c>
      <c r="Q88" s="16" t="s">
        <v>59</v>
      </c>
      <c r="R88" s="16" t="s">
        <v>426</v>
      </c>
      <c r="S88" s="16" t="s">
        <v>119</v>
      </c>
      <c r="T88" s="16">
        <v>710000000</v>
      </c>
      <c r="U88" s="16"/>
      <c r="V88" s="16"/>
      <c r="W88" s="16">
        <v>0</v>
      </c>
      <c r="X88" s="16"/>
      <c r="Y88" s="16" t="s">
        <v>497</v>
      </c>
      <c r="Z88" s="16"/>
    </row>
    <row r="89" spans="1:26" ht="75">
      <c r="A89" s="5">
        <v>49062</v>
      </c>
      <c r="B89" s="16" t="s">
        <v>474</v>
      </c>
      <c r="C89" s="16"/>
      <c r="D89" s="16" t="s">
        <v>26</v>
      </c>
      <c r="E89" s="16" t="s">
        <v>502</v>
      </c>
      <c r="F89" s="16" t="s">
        <v>557</v>
      </c>
      <c r="G89" s="16" t="s">
        <v>503</v>
      </c>
      <c r="H89" s="16" t="s">
        <v>568</v>
      </c>
      <c r="I89" s="16" t="s">
        <v>504</v>
      </c>
      <c r="J89" s="16" t="s">
        <v>455</v>
      </c>
      <c r="K89" s="16" t="s">
        <v>455</v>
      </c>
      <c r="L89" s="16" t="s">
        <v>120</v>
      </c>
      <c r="M89" s="16" t="s">
        <v>501</v>
      </c>
      <c r="N89" s="16">
        <v>50</v>
      </c>
      <c r="O89" s="14">
        <v>8500</v>
      </c>
      <c r="P89" s="14">
        <f>O89*N89</f>
        <v>425000</v>
      </c>
      <c r="Q89" s="16" t="s">
        <v>59</v>
      </c>
      <c r="R89" s="16" t="s">
        <v>426</v>
      </c>
      <c r="S89" s="16" t="s">
        <v>119</v>
      </c>
      <c r="T89" s="16">
        <v>710000000</v>
      </c>
      <c r="U89" s="16"/>
      <c r="V89" s="16"/>
      <c r="W89" s="16">
        <v>0</v>
      </c>
      <c r="X89" s="16"/>
      <c r="Y89" s="16" t="s">
        <v>497</v>
      </c>
      <c r="Z89" s="16"/>
    </row>
    <row r="90" spans="1:26" ht="60">
      <c r="A90" s="16">
        <v>44110</v>
      </c>
      <c r="B90" s="16" t="s">
        <v>475</v>
      </c>
      <c r="C90" s="16"/>
      <c r="D90" s="16" t="s">
        <v>26</v>
      </c>
      <c r="E90" s="16" t="s">
        <v>505</v>
      </c>
      <c r="F90" s="16" t="s">
        <v>558</v>
      </c>
      <c r="G90" s="16" t="s">
        <v>506</v>
      </c>
      <c r="H90" s="16" t="s">
        <v>569</v>
      </c>
      <c r="I90" s="16" t="s">
        <v>507</v>
      </c>
      <c r="J90" s="16" t="s">
        <v>456</v>
      </c>
      <c r="K90" s="16" t="s">
        <v>456</v>
      </c>
      <c r="L90" s="16" t="s">
        <v>120</v>
      </c>
      <c r="M90" s="16" t="s">
        <v>508</v>
      </c>
      <c r="N90" s="16">
        <v>1</v>
      </c>
      <c r="O90" s="14">
        <f t="shared" ref="O90:O109" si="1">P90/N90</f>
        <v>168000</v>
      </c>
      <c r="P90" s="14">
        <f>420*400</f>
        <v>168000</v>
      </c>
      <c r="Q90" s="16" t="s">
        <v>59</v>
      </c>
      <c r="R90" s="16" t="s">
        <v>426</v>
      </c>
      <c r="S90" s="16" t="s">
        <v>119</v>
      </c>
      <c r="T90" s="16">
        <v>710000000</v>
      </c>
      <c r="U90" s="16"/>
      <c r="V90" s="16"/>
      <c r="W90" s="16">
        <v>0</v>
      </c>
      <c r="X90" s="16"/>
      <c r="Y90" s="16" t="s">
        <v>497</v>
      </c>
      <c r="Z90" s="16"/>
    </row>
    <row r="91" spans="1:26" ht="60">
      <c r="A91" s="16">
        <v>44111</v>
      </c>
      <c r="B91" s="16" t="s">
        <v>476</v>
      </c>
      <c r="C91" s="16"/>
      <c r="D91" s="16" t="s">
        <v>26</v>
      </c>
      <c r="E91" s="16" t="s">
        <v>509</v>
      </c>
      <c r="F91" s="16" t="s">
        <v>510</v>
      </c>
      <c r="G91" s="16" t="s">
        <v>510</v>
      </c>
      <c r="H91" s="16" t="s">
        <v>570</v>
      </c>
      <c r="I91" s="16" t="s">
        <v>511</v>
      </c>
      <c r="J91" s="16" t="s">
        <v>457</v>
      </c>
      <c r="K91" s="16" t="s">
        <v>457</v>
      </c>
      <c r="L91" s="16" t="s">
        <v>120</v>
      </c>
      <c r="M91" s="16" t="s">
        <v>66</v>
      </c>
      <c r="N91" s="16">
        <v>2</v>
      </c>
      <c r="O91" s="14">
        <f t="shared" si="1"/>
        <v>40000</v>
      </c>
      <c r="P91" s="14">
        <f>200*400</f>
        <v>80000</v>
      </c>
      <c r="Q91" s="16" t="s">
        <v>59</v>
      </c>
      <c r="R91" s="16" t="s">
        <v>426</v>
      </c>
      <c r="S91" s="16" t="s">
        <v>119</v>
      </c>
      <c r="T91" s="16">
        <v>710000000</v>
      </c>
      <c r="U91" s="16"/>
      <c r="V91" s="16"/>
      <c r="W91" s="16">
        <v>0</v>
      </c>
      <c r="X91" s="16"/>
      <c r="Y91" s="16" t="s">
        <v>497</v>
      </c>
      <c r="Z91" s="16"/>
    </row>
    <row r="92" spans="1:26" ht="60">
      <c r="A92" s="16">
        <v>44112</v>
      </c>
      <c r="B92" s="16" t="s">
        <v>477</v>
      </c>
      <c r="C92" s="16"/>
      <c r="D92" s="16" t="s">
        <v>26</v>
      </c>
      <c r="E92" s="16" t="s">
        <v>505</v>
      </c>
      <c r="F92" s="16" t="s">
        <v>558</v>
      </c>
      <c r="G92" s="16" t="s">
        <v>506</v>
      </c>
      <c r="H92" s="16" t="s">
        <v>569</v>
      </c>
      <c r="I92" s="16" t="s">
        <v>507</v>
      </c>
      <c r="J92" s="16" t="s">
        <v>512</v>
      </c>
      <c r="K92" s="16" t="s">
        <v>458</v>
      </c>
      <c r="L92" s="16" t="s">
        <v>120</v>
      </c>
      <c r="M92" s="16" t="s">
        <v>508</v>
      </c>
      <c r="N92" s="16">
        <v>2</v>
      </c>
      <c r="O92" s="14">
        <f t="shared" si="1"/>
        <v>210000</v>
      </c>
      <c r="P92" s="14">
        <f>1050*400</f>
        <v>420000</v>
      </c>
      <c r="Q92" s="16" t="s">
        <v>59</v>
      </c>
      <c r="R92" s="16" t="s">
        <v>426</v>
      </c>
      <c r="S92" s="16" t="s">
        <v>119</v>
      </c>
      <c r="T92" s="16">
        <v>710000000</v>
      </c>
      <c r="U92" s="16"/>
      <c r="V92" s="16"/>
      <c r="W92" s="16">
        <v>0</v>
      </c>
      <c r="X92" s="16"/>
      <c r="Y92" s="16" t="s">
        <v>497</v>
      </c>
      <c r="Z92" s="16"/>
    </row>
    <row r="93" spans="1:26" ht="60">
      <c r="A93" s="16">
        <v>44113</v>
      </c>
      <c r="B93" s="16" t="s">
        <v>478</v>
      </c>
      <c r="C93" s="16"/>
      <c r="D93" s="16" t="s">
        <v>26</v>
      </c>
      <c r="E93" s="16" t="s">
        <v>513</v>
      </c>
      <c r="F93" s="16" t="s">
        <v>559</v>
      </c>
      <c r="G93" s="16" t="s">
        <v>514</v>
      </c>
      <c r="H93" s="16" t="s">
        <v>571</v>
      </c>
      <c r="I93" s="16" t="s">
        <v>515</v>
      </c>
      <c r="J93" s="16" t="s">
        <v>459</v>
      </c>
      <c r="K93" s="16" t="s">
        <v>459</v>
      </c>
      <c r="L93" s="16" t="s">
        <v>120</v>
      </c>
      <c r="M93" s="16" t="s">
        <v>66</v>
      </c>
      <c r="N93" s="16">
        <v>1</v>
      </c>
      <c r="O93" s="14">
        <f t="shared" si="1"/>
        <v>29600</v>
      </c>
      <c r="P93" s="14">
        <f>74*400</f>
        <v>29600</v>
      </c>
      <c r="Q93" s="16" t="s">
        <v>59</v>
      </c>
      <c r="R93" s="16" t="s">
        <v>426</v>
      </c>
      <c r="S93" s="16" t="s">
        <v>119</v>
      </c>
      <c r="T93" s="16">
        <v>710000000</v>
      </c>
      <c r="U93" s="16"/>
      <c r="V93" s="16"/>
      <c r="W93" s="16">
        <v>0</v>
      </c>
      <c r="X93" s="16"/>
      <c r="Y93" s="16" t="s">
        <v>497</v>
      </c>
      <c r="Z93" s="16"/>
    </row>
    <row r="94" spans="1:26" ht="60">
      <c r="A94" s="16">
        <v>44114</v>
      </c>
      <c r="B94" s="16" t="s">
        <v>479</v>
      </c>
      <c r="C94" s="16"/>
      <c r="D94" s="16" t="s">
        <v>26</v>
      </c>
      <c r="E94" s="16" t="s">
        <v>513</v>
      </c>
      <c r="F94" s="16" t="s">
        <v>559</v>
      </c>
      <c r="G94" s="16" t="s">
        <v>514</v>
      </c>
      <c r="H94" s="16" t="s">
        <v>571</v>
      </c>
      <c r="I94" s="16" t="s">
        <v>515</v>
      </c>
      <c r="J94" s="16" t="s">
        <v>460</v>
      </c>
      <c r="K94" s="16" t="s">
        <v>460</v>
      </c>
      <c r="L94" s="16" t="s">
        <v>120</v>
      </c>
      <c r="M94" s="16" t="s">
        <v>66</v>
      </c>
      <c r="N94" s="16">
        <v>2</v>
      </c>
      <c r="O94" s="14">
        <f t="shared" si="1"/>
        <v>24000</v>
      </c>
      <c r="P94" s="14">
        <f>120*400</f>
        <v>48000</v>
      </c>
      <c r="Q94" s="16" t="s">
        <v>59</v>
      </c>
      <c r="R94" s="16" t="s">
        <v>426</v>
      </c>
      <c r="S94" s="16" t="s">
        <v>119</v>
      </c>
      <c r="T94" s="16">
        <v>710000000</v>
      </c>
      <c r="U94" s="16"/>
      <c r="V94" s="16"/>
      <c r="W94" s="16">
        <v>0</v>
      </c>
      <c r="X94" s="16"/>
      <c r="Y94" s="16" t="s">
        <v>497</v>
      </c>
      <c r="Z94" s="16"/>
    </row>
    <row r="95" spans="1:26" ht="60">
      <c r="A95" s="16">
        <v>44116</v>
      </c>
      <c r="B95" s="16" t="s">
        <v>480</v>
      </c>
      <c r="C95" s="16"/>
      <c r="D95" s="16" t="s">
        <v>26</v>
      </c>
      <c r="E95" s="16" t="s">
        <v>516</v>
      </c>
      <c r="F95" s="16" t="s">
        <v>560</v>
      </c>
      <c r="G95" s="16" t="s">
        <v>517</v>
      </c>
      <c r="H95" s="16" t="s">
        <v>572</v>
      </c>
      <c r="I95" s="16" t="s">
        <v>518</v>
      </c>
      <c r="J95" s="16" t="s">
        <v>461</v>
      </c>
      <c r="K95" s="16" t="s">
        <v>461</v>
      </c>
      <c r="L95" s="16" t="s">
        <v>120</v>
      </c>
      <c r="M95" s="16" t="s">
        <v>508</v>
      </c>
      <c r="N95" s="16">
        <v>2</v>
      </c>
      <c r="O95" s="14">
        <f t="shared" si="1"/>
        <v>96000</v>
      </c>
      <c r="P95" s="14">
        <f>480*400</f>
        <v>192000</v>
      </c>
      <c r="Q95" s="16" t="s">
        <v>59</v>
      </c>
      <c r="R95" s="16" t="s">
        <v>426</v>
      </c>
      <c r="S95" s="16" t="s">
        <v>119</v>
      </c>
      <c r="T95" s="16">
        <v>710000000</v>
      </c>
      <c r="U95" s="16"/>
      <c r="V95" s="16"/>
      <c r="W95" s="16">
        <v>0</v>
      </c>
      <c r="X95" s="16"/>
      <c r="Y95" s="16" t="s">
        <v>497</v>
      </c>
      <c r="Z95" s="16"/>
    </row>
    <row r="96" spans="1:26" ht="75">
      <c r="A96" s="5">
        <v>49069</v>
      </c>
      <c r="B96" s="16" t="s">
        <v>481</v>
      </c>
      <c r="C96" s="16"/>
      <c r="D96" s="16" t="s">
        <v>26</v>
      </c>
      <c r="E96" s="16" t="s">
        <v>519</v>
      </c>
      <c r="F96" s="16" t="s">
        <v>520</v>
      </c>
      <c r="G96" s="16" t="s">
        <v>520</v>
      </c>
      <c r="H96" s="16" t="s">
        <v>573</v>
      </c>
      <c r="I96" s="16" t="s">
        <v>521</v>
      </c>
      <c r="J96" s="16" t="s">
        <v>462</v>
      </c>
      <c r="K96" s="16" t="s">
        <v>462</v>
      </c>
      <c r="L96" s="16" t="s">
        <v>120</v>
      </c>
      <c r="M96" s="16" t="s">
        <v>501</v>
      </c>
      <c r="N96" s="16">
        <v>80</v>
      </c>
      <c r="O96" s="14">
        <v>5000</v>
      </c>
      <c r="P96" s="14">
        <f>O96*N96</f>
        <v>400000</v>
      </c>
      <c r="Q96" s="16" t="s">
        <v>59</v>
      </c>
      <c r="R96" s="16" t="s">
        <v>426</v>
      </c>
      <c r="S96" s="16" t="s">
        <v>119</v>
      </c>
      <c r="T96" s="16">
        <v>710000000</v>
      </c>
      <c r="U96" s="16"/>
      <c r="V96" s="16"/>
      <c r="W96" s="16">
        <v>0</v>
      </c>
      <c r="X96" s="16"/>
      <c r="Y96" s="16" t="s">
        <v>497</v>
      </c>
      <c r="Z96" s="16"/>
    </row>
    <row r="97" spans="1:26" ht="120">
      <c r="A97" s="16">
        <v>44120</v>
      </c>
      <c r="B97" s="16" t="s">
        <v>482</v>
      </c>
      <c r="C97" s="16"/>
      <c r="D97" s="16" t="s">
        <v>26</v>
      </c>
      <c r="E97" s="16" t="s">
        <v>522</v>
      </c>
      <c r="F97" s="16" t="s">
        <v>561</v>
      </c>
      <c r="G97" s="16" t="s">
        <v>523</v>
      </c>
      <c r="H97" s="16" t="s">
        <v>574</v>
      </c>
      <c r="I97" s="16" t="s">
        <v>524</v>
      </c>
      <c r="J97" s="16" t="s">
        <v>463</v>
      </c>
      <c r="K97" s="16" t="s">
        <v>463</v>
      </c>
      <c r="L97" s="16" t="s">
        <v>120</v>
      </c>
      <c r="M97" s="16" t="s">
        <v>501</v>
      </c>
      <c r="N97" s="16">
        <v>30</v>
      </c>
      <c r="O97" s="14">
        <f t="shared" si="1"/>
        <v>48000</v>
      </c>
      <c r="P97" s="14">
        <f>3600*400</f>
        <v>1440000</v>
      </c>
      <c r="Q97" s="16" t="s">
        <v>59</v>
      </c>
      <c r="R97" s="16" t="s">
        <v>426</v>
      </c>
      <c r="S97" s="16" t="s">
        <v>119</v>
      </c>
      <c r="T97" s="16">
        <v>710000000</v>
      </c>
      <c r="U97" s="16"/>
      <c r="V97" s="16"/>
      <c r="W97" s="16">
        <v>0</v>
      </c>
      <c r="X97" s="16"/>
      <c r="Y97" s="16" t="s">
        <v>497</v>
      </c>
      <c r="Z97" s="16"/>
    </row>
    <row r="98" spans="1:26" ht="30">
      <c r="A98" s="16">
        <v>44123</v>
      </c>
      <c r="B98" s="16" t="s">
        <v>483</v>
      </c>
      <c r="C98" s="16"/>
      <c r="D98" s="16" t="s">
        <v>26</v>
      </c>
      <c r="E98" s="16" t="s">
        <v>525</v>
      </c>
      <c r="F98" s="16" t="s">
        <v>562</v>
      </c>
      <c r="G98" s="16" t="s">
        <v>526</v>
      </c>
      <c r="H98" s="16" t="s">
        <v>575</v>
      </c>
      <c r="I98" s="16" t="s">
        <v>527</v>
      </c>
      <c r="J98" s="16" t="s">
        <v>464</v>
      </c>
      <c r="K98" s="16" t="s">
        <v>464</v>
      </c>
      <c r="L98" s="16" t="s">
        <v>120</v>
      </c>
      <c r="M98" s="16" t="s">
        <v>508</v>
      </c>
      <c r="N98" s="16">
        <v>6</v>
      </c>
      <c r="O98" s="14">
        <f t="shared" si="1"/>
        <v>32000</v>
      </c>
      <c r="P98" s="14">
        <f>480*400</f>
        <v>192000</v>
      </c>
      <c r="Q98" s="16" t="s">
        <v>59</v>
      </c>
      <c r="R98" s="16" t="s">
        <v>426</v>
      </c>
      <c r="S98" s="16" t="s">
        <v>119</v>
      </c>
      <c r="T98" s="16">
        <v>710000000</v>
      </c>
      <c r="U98" s="16"/>
      <c r="V98" s="16"/>
      <c r="W98" s="16">
        <v>0</v>
      </c>
      <c r="X98" s="16"/>
      <c r="Y98" s="16" t="s">
        <v>497</v>
      </c>
      <c r="Z98" s="16"/>
    </row>
    <row r="99" spans="1:26" ht="45">
      <c r="A99" s="16">
        <v>44124</v>
      </c>
      <c r="B99" s="16" t="s">
        <v>484</v>
      </c>
      <c r="C99" s="16"/>
      <c r="D99" s="16" t="s">
        <v>26</v>
      </c>
      <c r="E99" s="16" t="s">
        <v>528</v>
      </c>
      <c r="F99" s="16" t="s">
        <v>563</v>
      </c>
      <c r="G99" s="16" t="s">
        <v>529</v>
      </c>
      <c r="H99" s="16" t="s">
        <v>563</v>
      </c>
      <c r="I99" s="16" t="s">
        <v>529</v>
      </c>
      <c r="J99" s="16" t="s">
        <v>465</v>
      </c>
      <c r="K99" s="16" t="s">
        <v>465</v>
      </c>
      <c r="L99" s="16" t="s">
        <v>120</v>
      </c>
      <c r="M99" s="16" t="s">
        <v>530</v>
      </c>
      <c r="N99" s="16">
        <v>2</v>
      </c>
      <c r="O99" s="14">
        <f t="shared" si="1"/>
        <v>37600</v>
      </c>
      <c r="P99" s="14">
        <f>188*400</f>
        <v>75200</v>
      </c>
      <c r="Q99" s="16" t="s">
        <v>59</v>
      </c>
      <c r="R99" s="16" t="s">
        <v>426</v>
      </c>
      <c r="S99" s="16" t="s">
        <v>119</v>
      </c>
      <c r="T99" s="16">
        <v>710000000</v>
      </c>
      <c r="U99" s="16"/>
      <c r="V99" s="16"/>
      <c r="W99" s="16">
        <v>0</v>
      </c>
      <c r="X99" s="16"/>
      <c r="Y99" s="16" t="s">
        <v>497</v>
      </c>
      <c r="Z99" s="16"/>
    </row>
    <row r="100" spans="1:26" ht="90">
      <c r="A100" s="16">
        <v>45028</v>
      </c>
      <c r="B100" s="16" t="s">
        <v>485</v>
      </c>
      <c r="C100" s="16"/>
      <c r="D100" s="16" t="s">
        <v>26</v>
      </c>
      <c r="E100" s="16" t="s">
        <v>532</v>
      </c>
      <c r="F100" s="16" t="s">
        <v>564</v>
      </c>
      <c r="G100" s="16" t="s">
        <v>533</v>
      </c>
      <c r="H100" s="16" t="s">
        <v>576</v>
      </c>
      <c r="I100" s="16" t="s">
        <v>534</v>
      </c>
      <c r="J100" s="16" t="s">
        <v>531</v>
      </c>
      <c r="K100" s="16" t="s">
        <v>700</v>
      </c>
      <c r="L100" s="16" t="s">
        <v>120</v>
      </c>
      <c r="M100" s="16" t="s">
        <v>535</v>
      </c>
      <c r="N100" s="16">
        <v>50</v>
      </c>
      <c r="O100" s="14">
        <f t="shared" si="1"/>
        <v>687.49999999999989</v>
      </c>
      <c r="P100" s="14">
        <v>34374.999999999993</v>
      </c>
      <c r="Q100" s="16" t="s">
        <v>59</v>
      </c>
      <c r="R100" s="16" t="s">
        <v>428</v>
      </c>
      <c r="S100" s="16" t="s">
        <v>251</v>
      </c>
      <c r="T100" s="16">
        <v>710000000</v>
      </c>
      <c r="U100" s="16"/>
      <c r="V100" s="16"/>
      <c r="W100" s="16">
        <v>100</v>
      </c>
      <c r="X100" s="16"/>
      <c r="Y100" s="16" t="s">
        <v>497</v>
      </c>
      <c r="Z100" s="16"/>
    </row>
    <row r="101" spans="1:26" ht="90">
      <c r="A101" s="16">
        <v>45029</v>
      </c>
      <c r="B101" s="16" t="s">
        <v>486</v>
      </c>
      <c r="C101" s="16"/>
      <c r="D101" s="16" t="s">
        <v>26</v>
      </c>
      <c r="E101" s="16" t="s">
        <v>532</v>
      </c>
      <c r="F101" s="16" t="s">
        <v>564</v>
      </c>
      <c r="G101" s="16" t="s">
        <v>533</v>
      </c>
      <c r="H101" s="16" t="s">
        <v>576</v>
      </c>
      <c r="I101" s="16" t="s">
        <v>534</v>
      </c>
      <c r="J101" s="16" t="s">
        <v>531</v>
      </c>
      <c r="K101" s="16" t="s">
        <v>701</v>
      </c>
      <c r="L101" s="16" t="s">
        <v>120</v>
      </c>
      <c r="M101" s="16" t="s">
        <v>535</v>
      </c>
      <c r="N101" s="16">
        <v>100</v>
      </c>
      <c r="O101" s="14">
        <f t="shared" si="1"/>
        <v>700.89285714285711</v>
      </c>
      <c r="P101" s="14">
        <v>70089.28571428571</v>
      </c>
      <c r="Q101" s="16" t="s">
        <v>59</v>
      </c>
      <c r="R101" s="16" t="s">
        <v>428</v>
      </c>
      <c r="S101" s="16" t="s">
        <v>251</v>
      </c>
      <c r="T101" s="16">
        <v>710000000</v>
      </c>
      <c r="U101" s="16"/>
      <c r="V101" s="16"/>
      <c r="W101" s="16">
        <v>100</v>
      </c>
      <c r="X101" s="16"/>
      <c r="Y101" s="16" t="s">
        <v>497</v>
      </c>
      <c r="Z101" s="16"/>
    </row>
    <row r="102" spans="1:26" ht="45">
      <c r="A102" s="5">
        <v>48875</v>
      </c>
      <c r="B102" s="16" t="s">
        <v>487</v>
      </c>
      <c r="C102" s="16"/>
      <c r="D102" s="16" t="s">
        <v>26</v>
      </c>
      <c r="E102" s="16" t="s">
        <v>536</v>
      </c>
      <c r="F102" s="16" t="s">
        <v>565</v>
      </c>
      <c r="G102" s="16" t="s">
        <v>537</v>
      </c>
      <c r="H102" s="16" t="s">
        <v>577</v>
      </c>
      <c r="I102" s="16" t="s">
        <v>538</v>
      </c>
      <c r="J102" s="16" t="s">
        <v>466</v>
      </c>
      <c r="K102" s="16" t="s">
        <v>466</v>
      </c>
      <c r="L102" s="16" t="s">
        <v>120</v>
      </c>
      <c r="M102" s="16" t="s">
        <v>66</v>
      </c>
      <c r="N102" s="16">
        <v>10</v>
      </c>
      <c r="O102" s="14">
        <f t="shared" si="1"/>
        <v>6428.5714285714275</v>
      </c>
      <c r="P102" s="14">
        <v>64285.714285714275</v>
      </c>
      <c r="Q102" s="16" t="s">
        <v>59</v>
      </c>
      <c r="R102" s="16" t="s">
        <v>428</v>
      </c>
      <c r="S102" s="16" t="s">
        <v>251</v>
      </c>
      <c r="T102" s="16">
        <v>710000000</v>
      </c>
      <c r="U102" s="16"/>
      <c r="V102" s="16"/>
      <c r="W102" s="16">
        <v>100</v>
      </c>
      <c r="X102" s="16"/>
      <c r="Y102" s="16" t="s">
        <v>497</v>
      </c>
      <c r="Z102" s="16"/>
    </row>
    <row r="103" spans="1:26" ht="30">
      <c r="A103" s="16"/>
      <c r="B103" s="16" t="s">
        <v>488</v>
      </c>
      <c r="C103" s="16"/>
      <c r="D103" s="16" t="s">
        <v>26</v>
      </c>
      <c r="E103" s="16" t="s">
        <v>289</v>
      </c>
      <c r="F103" s="16" t="s">
        <v>290</v>
      </c>
      <c r="G103" s="16" t="s">
        <v>290</v>
      </c>
      <c r="H103" s="16" t="s">
        <v>291</v>
      </c>
      <c r="I103" s="16" t="s">
        <v>291</v>
      </c>
      <c r="J103" s="16" t="s">
        <v>467</v>
      </c>
      <c r="K103" s="16" t="s">
        <v>467</v>
      </c>
      <c r="L103" s="16" t="s">
        <v>49</v>
      </c>
      <c r="M103" s="16" t="s">
        <v>66</v>
      </c>
      <c r="N103" s="16">
        <v>100</v>
      </c>
      <c r="O103" s="14">
        <f t="shared" si="1"/>
        <v>2602.08</v>
      </c>
      <c r="P103" s="14">
        <f>500.4*1.04*500</f>
        <v>260207.99999999997</v>
      </c>
      <c r="Q103" s="16" t="s">
        <v>59</v>
      </c>
      <c r="R103" s="16" t="s">
        <v>426</v>
      </c>
      <c r="S103" s="16" t="s">
        <v>119</v>
      </c>
      <c r="T103" s="16">
        <v>710000000</v>
      </c>
      <c r="U103" s="16"/>
      <c r="V103" s="16"/>
      <c r="W103" s="16">
        <v>0</v>
      </c>
      <c r="X103" s="16"/>
      <c r="Y103" s="16" t="s">
        <v>497</v>
      </c>
      <c r="Z103" s="16"/>
    </row>
    <row r="104" spans="1:26" ht="90">
      <c r="A104" s="16"/>
      <c r="B104" s="16" t="s">
        <v>489</v>
      </c>
      <c r="C104" s="16"/>
      <c r="D104" s="16" t="s">
        <v>26</v>
      </c>
      <c r="E104" s="16" t="s">
        <v>539</v>
      </c>
      <c r="F104" s="16" t="s">
        <v>540</v>
      </c>
      <c r="G104" s="16" t="s">
        <v>540</v>
      </c>
      <c r="H104" s="16" t="s">
        <v>541</v>
      </c>
      <c r="I104" s="16" t="s">
        <v>542</v>
      </c>
      <c r="J104" s="16" t="s">
        <v>468</v>
      </c>
      <c r="K104" s="16" t="s">
        <v>468</v>
      </c>
      <c r="L104" s="16" t="s">
        <v>434</v>
      </c>
      <c r="M104" s="16" t="s">
        <v>66</v>
      </c>
      <c r="N104" s="16">
        <v>4</v>
      </c>
      <c r="O104" s="14">
        <f t="shared" si="1"/>
        <v>152469.20000000001</v>
      </c>
      <c r="P104" s="14">
        <f>1172.84*1.04*500</f>
        <v>609876.80000000005</v>
      </c>
      <c r="Q104" s="16" t="s">
        <v>59</v>
      </c>
      <c r="R104" s="16" t="s">
        <v>426</v>
      </c>
      <c r="S104" s="16" t="s">
        <v>119</v>
      </c>
      <c r="T104" s="16">
        <v>710000000</v>
      </c>
      <c r="U104" s="16"/>
      <c r="V104" s="16"/>
      <c r="W104" s="16">
        <v>0</v>
      </c>
      <c r="X104" s="16"/>
      <c r="Y104" s="16" t="s">
        <v>497</v>
      </c>
      <c r="Z104" s="16"/>
    </row>
    <row r="105" spans="1:26" ht="75">
      <c r="A105" s="16"/>
      <c r="B105" s="16" t="s">
        <v>490</v>
      </c>
      <c r="C105" s="16"/>
      <c r="D105" s="16" t="s">
        <v>26</v>
      </c>
      <c r="E105" s="16" t="s">
        <v>543</v>
      </c>
      <c r="F105" s="16" t="s">
        <v>544</v>
      </c>
      <c r="G105" s="16" t="s">
        <v>544</v>
      </c>
      <c r="H105" s="16" t="s">
        <v>578</v>
      </c>
      <c r="I105" s="16" t="s">
        <v>545</v>
      </c>
      <c r="J105" s="16" t="s">
        <v>469</v>
      </c>
      <c r="K105" s="16" t="s">
        <v>469</v>
      </c>
      <c r="L105" s="16" t="s">
        <v>434</v>
      </c>
      <c r="M105" s="16" t="s">
        <v>66</v>
      </c>
      <c r="N105" s="16">
        <v>10</v>
      </c>
      <c r="O105" s="14">
        <f t="shared" si="1"/>
        <v>14629.679999999998</v>
      </c>
      <c r="P105" s="14">
        <f>281.34*1.04*500</f>
        <v>146296.79999999999</v>
      </c>
      <c r="Q105" s="16" t="s">
        <v>59</v>
      </c>
      <c r="R105" s="16" t="s">
        <v>426</v>
      </c>
      <c r="S105" s="16" t="s">
        <v>119</v>
      </c>
      <c r="T105" s="16">
        <v>710000000</v>
      </c>
      <c r="U105" s="16"/>
      <c r="V105" s="16"/>
      <c r="W105" s="16">
        <v>0</v>
      </c>
      <c r="X105" s="16"/>
      <c r="Y105" s="16" t="s">
        <v>497</v>
      </c>
      <c r="Z105" s="16"/>
    </row>
    <row r="106" spans="1:26" ht="45">
      <c r="A106" s="16"/>
      <c r="B106" s="16" t="s">
        <v>491</v>
      </c>
      <c r="C106" s="16"/>
      <c r="D106" s="16" t="s">
        <v>26</v>
      </c>
      <c r="E106" s="16" t="s">
        <v>299</v>
      </c>
      <c r="F106" s="16" t="s">
        <v>300</v>
      </c>
      <c r="G106" s="16" t="s">
        <v>301</v>
      </c>
      <c r="H106" s="16" t="s">
        <v>302</v>
      </c>
      <c r="I106" s="16" t="s">
        <v>303</v>
      </c>
      <c r="J106" s="16" t="s">
        <v>470</v>
      </c>
      <c r="K106" s="16" t="s">
        <v>470</v>
      </c>
      <c r="L106" s="16" t="s">
        <v>434</v>
      </c>
      <c r="M106" s="16" t="s">
        <v>66</v>
      </c>
      <c r="N106" s="16">
        <v>200</v>
      </c>
      <c r="O106" s="14">
        <f t="shared" si="1"/>
        <v>561.6</v>
      </c>
      <c r="P106" s="14">
        <f>216*1.04*500</f>
        <v>112320.00000000001</v>
      </c>
      <c r="Q106" s="16" t="s">
        <v>59</v>
      </c>
      <c r="R106" s="16" t="s">
        <v>426</v>
      </c>
      <c r="S106" s="16" t="s">
        <v>119</v>
      </c>
      <c r="T106" s="16">
        <v>710000000</v>
      </c>
      <c r="U106" s="16"/>
      <c r="V106" s="16"/>
      <c r="W106" s="16">
        <v>0</v>
      </c>
      <c r="X106" s="16"/>
      <c r="Y106" s="16" t="s">
        <v>497</v>
      </c>
      <c r="Z106" s="16"/>
    </row>
    <row r="107" spans="1:26" ht="56.25" customHeight="1">
      <c r="A107" s="16"/>
      <c r="B107" s="16" t="s">
        <v>492</v>
      </c>
      <c r="C107" s="16"/>
      <c r="D107" s="16" t="s">
        <v>26</v>
      </c>
      <c r="E107" s="16" t="s">
        <v>546</v>
      </c>
      <c r="F107" s="16" t="s">
        <v>547</v>
      </c>
      <c r="G107" s="16" t="s">
        <v>548</v>
      </c>
      <c r="H107" s="16" t="s">
        <v>549</v>
      </c>
      <c r="I107" s="16" t="s">
        <v>550</v>
      </c>
      <c r="J107" s="16" t="s">
        <v>471</v>
      </c>
      <c r="K107" s="16" t="s">
        <v>471</v>
      </c>
      <c r="L107" s="16" t="s">
        <v>434</v>
      </c>
      <c r="M107" s="16" t="s">
        <v>66</v>
      </c>
      <c r="N107" s="16">
        <v>20</v>
      </c>
      <c r="O107" s="14">
        <f t="shared" si="1"/>
        <v>1595.88</v>
      </c>
      <c r="P107" s="14">
        <f>61.38*1.04*500</f>
        <v>31917.600000000002</v>
      </c>
      <c r="Q107" s="16" t="s">
        <v>59</v>
      </c>
      <c r="R107" s="16" t="s">
        <v>426</v>
      </c>
      <c r="S107" s="16" t="s">
        <v>119</v>
      </c>
      <c r="T107" s="16">
        <v>710000000</v>
      </c>
      <c r="U107" s="16"/>
      <c r="V107" s="16"/>
      <c r="W107" s="16">
        <v>0</v>
      </c>
      <c r="X107" s="16"/>
      <c r="Y107" s="16" t="s">
        <v>497</v>
      </c>
      <c r="Z107" s="16"/>
    </row>
    <row r="108" spans="1:26" ht="75">
      <c r="A108" s="16"/>
      <c r="B108" s="16" t="s">
        <v>493</v>
      </c>
      <c r="C108" s="16"/>
      <c r="D108" s="16" t="s">
        <v>26</v>
      </c>
      <c r="E108" s="16" t="s">
        <v>551</v>
      </c>
      <c r="F108" s="16" t="s">
        <v>552</v>
      </c>
      <c r="G108" s="16" t="s">
        <v>552</v>
      </c>
      <c r="H108" s="16" t="s">
        <v>579</v>
      </c>
      <c r="I108" s="16" t="s">
        <v>553</v>
      </c>
      <c r="J108" s="16" t="s">
        <v>472</v>
      </c>
      <c r="K108" s="16" t="s">
        <v>472</v>
      </c>
      <c r="L108" s="16" t="s">
        <v>434</v>
      </c>
      <c r="M108" s="16" t="s">
        <v>66</v>
      </c>
      <c r="N108" s="16">
        <v>1</v>
      </c>
      <c r="O108" s="14">
        <f t="shared" si="1"/>
        <v>669042.39999999991</v>
      </c>
      <c r="P108" s="14">
        <f>1286.62*1.04*500</f>
        <v>669042.39999999991</v>
      </c>
      <c r="Q108" s="16" t="s">
        <v>59</v>
      </c>
      <c r="R108" s="16" t="s">
        <v>426</v>
      </c>
      <c r="S108" s="16" t="s">
        <v>119</v>
      </c>
      <c r="T108" s="16">
        <v>710000000</v>
      </c>
      <c r="U108" s="16"/>
      <c r="V108" s="16"/>
      <c r="W108" s="16">
        <v>0</v>
      </c>
      <c r="X108" s="16"/>
      <c r="Y108" s="16" t="s">
        <v>497</v>
      </c>
      <c r="Z108" s="16"/>
    </row>
    <row r="109" spans="1:26" ht="45">
      <c r="A109" s="16"/>
      <c r="B109" s="16" t="s">
        <v>494</v>
      </c>
      <c r="C109" s="16"/>
      <c r="D109" s="16" t="s">
        <v>26</v>
      </c>
      <c r="E109" s="16" t="s">
        <v>554</v>
      </c>
      <c r="F109" s="16" t="s">
        <v>566</v>
      </c>
      <c r="G109" s="16" t="s">
        <v>555</v>
      </c>
      <c r="H109" s="16" t="s">
        <v>580</v>
      </c>
      <c r="I109" s="16" t="s">
        <v>556</v>
      </c>
      <c r="J109" s="16" t="s">
        <v>473</v>
      </c>
      <c r="K109" s="16" t="s">
        <v>473</v>
      </c>
      <c r="L109" s="16" t="s">
        <v>434</v>
      </c>
      <c r="M109" s="16" t="s">
        <v>66</v>
      </c>
      <c r="N109" s="16">
        <v>2</v>
      </c>
      <c r="O109" s="14">
        <f t="shared" si="1"/>
        <v>216062.6</v>
      </c>
      <c r="P109" s="14">
        <f>831.01*1.04*500</f>
        <v>432125.2</v>
      </c>
      <c r="Q109" s="16" t="s">
        <v>59</v>
      </c>
      <c r="R109" s="16" t="s">
        <v>426</v>
      </c>
      <c r="S109" s="16" t="s">
        <v>119</v>
      </c>
      <c r="T109" s="16">
        <v>710000000</v>
      </c>
      <c r="U109" s="16"/>
      <c r="V109" s="16"/>
      <c r="W109" s="16">
        <v>0</v>
      </c>
      <c r="X109" s="16"/>
      <c r="Y109" s="16" t="s">
        <v>497</v>
      </c>
      <c r="Z109" s="16"/>
    </row>
    <row r="110" spans="1:26" ht="45">
      <c r="A110" s="16">
        <v>48256</v>
      </c>
      <c r="B110" s="16" t="s">
        <v>495</v>
      </c>
      <c r="C110" s="16"/>
      <c r="D110" s="16" t="s">
        <v>26</v>
      </c>
      <c r="E110" s="16" t="s">
        <v>600</v>
      </c>
      <c r="F110" s="16" t="s">
        <v>601</v>
      </c>
      <c r="G110" s="16" t="s">
        <v>601</v>
      </c>
      <c r="H110" s="16" t="s">
        <v>613</v>
      </c>
      <c r="I110" s="16" t="s">
        <v>602</v>
      </c>
      <c r="J110" s="16" t="s">
        <v>581</v>
      </c>
      <c r="K110" s="16" t="s">
        <v>581</v>
      </c>
      <c r="L110" s="16" t="s">
        <v>120</v>
      </c>
      <c r="M110" s="16" t="s">
        <v>66</v>
      </c>
      <c r="N110" s="16">
        <v>2</v>
      </c>
      <c r="O110" s="14">
        <v>75000</v>
      </c>
      <c r="P110" s="14">
        <f>O110*N110</f>
        <v>150000</v>
      </c>
      <c r="Q110" s="16" t="s">
        <v>59</v>
      </c>
      <c r="R110" s="16" t="s">
        <v>590</v>
      </c>
      <c r="S110" s="16" t="s">
        <v>591</v>
      </c>
      <c r="T110" s="16">
        <v>710000000</v>
      </c>
      <c r="U110" s="16"/>
      <c r="V110" s="16"/>
      <c r="W110" s="16">
        <v>100</v>
      </c>
      <c r="X110" s="16"/>
      <c r="Y110" s="16" t="s">
        <v>497</v>
      </c>
      <c r="Z110" s="16"/>
    </row>
    <row r="111" spans="1:26" ht="75">
      <c r="A111" s="16">
        <v>48258</v>
      </c>
      <c r="B111" s="16" t="s">
        <v>592</v>
      </c>
      <c r="C111" s="16"/>
      <c r="D111" s="16" t="s">
        <v>26</v>
      </c>
      <c r="E111" s="16" t="s">
        <v>603</v>
      </c>
      <c r="F111" s="16" t="s">
        <v>604</v>
      </c>
      <c r="G111" s="16" t="s">
        <v>604</v>
      </c>
      <c r="H111" s="16" t="s">
        <v>614</v>
      </c>
      <c r="I111" s="16" t="s">
        <v>605</v>
      </c>
      <c r="J111" s="16" t="s">
        <v>582</v>
      </c>
      <c r="K111" s="16" t="s">
        <v>582</v>
      </c>
      <c r="L111" s="16" t="s">
        <v>120</v>
      </c>
      <c r="M111" s="16" t="s">
        <v>66</v>
      </c>
      <c r="N111" s="16">
        <v>5</v>
      </c>
      <c r="O111" s="14">
        <v>14500</v>
      </c>
      <c r="P111" s="14">
        <f t="shared" ref="P111:P119" si="2">O111*N111</f>
        <v>72500</v>
      </c>
      <c r="Q111" s="16" t="s">
        <v>59</v>
      </c>
      <c r="R111" s="16" t="s">
        <v>590</v>
      </c>
      <c r="S111" s="16" t="s">
        <v>591</v>
      </c>
      <c r="T111" s="16">
        <v>710000000</v>
      </c>
      <c r="U111" s="16"/>
      <c r="V111" s="16"/>
      <c r="W111" s="16">
        <v>100</v>
      </c>
      <c r="X111" s="16"/>
      <c r="Y111" s="16" t="s">
        <v>497</v>
      </c>
      <c r="Z111" s="16"/>
    </row>
    <row r="112" spans="1:26" ht="75">
      <c r="A112" s="16">
        <v>48259</v>
      </c>
      <c r="B112" s="16" t="s">
        <v>593</v>
      </c>
      <c r="C112" s="16"/>
      <c r="D112" s="16" t="s">
        <v>26</v>
      </c>
      <c r="E112" s="16" t="s">
        <v>603</v>
      </c>
      <c r="F112" s="16" t="s">
        <v>604</v>
      </c>
      <c r="G112" s="16" t="s">
        <v>604</v>
      </c>
      <c r="H112" s="16" t="s">
        <v>614</v>
      </c>
      <c r="I112" s="16" t="s">
        <v>605</v>
      </c>
      <c r="J112" s="16" t="s">
        <v>583</v>
      </c>
      <c r="K112" s="16" t="s">
        <v>583</v>
      </c>
      <c r="L112" s="16" t="s">
        <v>120</v>
      </c>
      <c r="M112" s="16" t="s">
        <v>66</v>
      </c>
      <c r="N112" s="16">
        <v>1</v>
      </c>
      <c r="O112" s="14">
        <v>14500</v>
      </c>
      <c r="P112" s="14">
        <f t="shared" si="2"/>
        <v>14500</v>
      </c>
      <c r="Q112" s="16" t="s">
        <v>59</v>
      </c>
      <c r="R112" s="16" t="s">
        <v>590</v>
      </c>
      <c r="S112" s="16" t="s">
        <v>591</v>
      </c>
      <c r="T112" s="16">
        <v>710000000</v>
      </c>
      <c r="U112" s="16"/>
      <c r="V112" s="16"/>
      <c r="W112" s="16">
        <v>100</v>
      </c>
      <c r="X112" s="16"/>
      <c r="Y112" s="16" t="s">
        <v>497</v>
      </c>
      <c r="Z112" s="16"/>
    </row>
    <row r="113" spans="1:26" ht="75">
      <c r="A113" s="16">
        <v>48260</v>
      </c>
      <c r="B113" s="16" t="s">
        <v>594</v>
      </c>
      <c r="C113" s="16"/>
      <c r="D113" s="16" t="s">
        <v>26</v>
      </c>
      <c r="E113" s="16" t="s">
        <v>603</v>
      </c>
      <c r="F113" s="16" t="s">
        <v>604</v>
      </c>
      <c r="G113" s="16" t="s">
        <v>604</v>
      </c>
      <c r="H113" s="16" t="s">
        <v>614</v>
      </c>
      <c r="I113" s="16" t="s">
        <v>605</v>
      </c>
      <c r="J113" s="16" t="s">
        <v>584</v>
      </c>
      <c r="K113" s="16" t="s">
        <v>584</v>
      </c>
      <c r="L113" s="16" t="s">
        <v>120</v>
      </c>
      <c r="M113" s="16" t="s">
        <v>66</v>
      </c>
      <c r="N113" s="16">
        <v>5</v>
      </c>
      <c r="O113" s="14">
        <v>14500</v>
      </c>
      <c r="P113" s="14">
        <f t="shared" si="2"/>
        <v>72500</v>
      </c>
      <c r="Q113" s="16" t="s">
        <v>59</v>
      </c>
      <c r="R113" s="16" t="s">
        <v>590</v>
      </c>
      <c r="S113" s="16" t="s">
        <v>591</v>
      </c>
      <c r="T113" s="16">
        <v>710000000</v>
      </c>
      <c r="U113" s="16"/>
      <c r="V113" s="16"/>
      <c r="W113" s="16">
        <v>100</v>
      </c>
      <c r="X113" s="16"/>
      <c r="Y113" s="16" t="s">
        <v>497</v>
      </c>
      <c r="Z113" s="16"/>
    </row>
    <row r="114" spans="1:26" ht="75">
      <c r="A114" s="16">
        <v>48261</v>
      </c>
      <c r="B114" s="16" t="s">
        <v>595</v>
      </c>
      <c r="C114" s="16"/>
      <c r="D114" s="16" t="s">
        <v>26</v>
      </c>
      <c r="E114" s="16" t="s">
        <v>603</v>
      </c>
      <c r="F114" s="16" t="s">
        <v>604</v>
      </c>
      <c r="G114" s="16" t="s">
        <v>604</v>
      </c>
      <c r="H114" s="16" t="s">
        <v>614</v>
      </c>
      <c r="I114" s="16" t="s">
        <v>605</v>
      </c>
      <c r="J114" s="16" t="s">
        <v>585</v>
      </c>
      <c r="K114" s="16" t="s">
        <v>585</v>
      </c>
      <c r="L114" s="16" t="s">
        <v>120</v>
      </c>
      <c r="M114" s="16" t="s">
        <v>66</v>
      </c>
      <c r="N114" s="16">
        <v>2</v>
      </c>
      <c r="O114" s="14">
        <v>14500</v>
      </c>
      <c r="P114" s="14">
        <f t="shared" si="2"/>
        <v>29000</v>
      </c>
      <c r="Q114" s="16" t="s">
        <v>59</v>
      </c>
      <c r="R114" s="16" t="s">
        <v>590</v>
      </c>
      <c r="S114" s="16" t="s">
        <v>591</v>
      </c>
      <c r="T114" s="16">
        <v>710000000</v>
      </c>
      <c r="U114" s="16"/>
      <c r="V114" s="16"/>
      <c r="W114" s="16">
        <v>100</v>
      </c>
      <c r="X114" s="16"/>
      <c r="Y114" s="16" t="s">
        <v>497</v>
      </c>
      <c r="Z114" s="16"/>
    </row>
    <row r="115" spans="1:26" ht="75">
      <c r="A115" s="16">
        <v>48262</v>
      </c>
      <c r="B115" s="16" t="s">
        <v>596</v>
      </c>
      <c r="C115" s="16"/>
      <c r="D115" s="16" t="s">
        <v>26</v>
      </c>
      <c r="E115" s="16" t="s">
        <v>603</v>
      </c>
      <c r="F115" s="16" t="s">
        <v>604</v>
      </c>
      <c r="G115" s="16" t="s">
        <v>604</v>
      </c>
      <c r="H115" s="16" t="s">
        <v>614</v>
      </c>
      <c r="I115" s="16" t="s">
        <v>605</v>
      </c>
      <c r="J115" s="16" t="s">
        <v>586</v>
      </c>
      <c r="K115" s="16" t="s">
        <v>586</v>
      </c>
      <c r="L115" s="16" t="s">
        <v>120</v>
      </c>
      <c r="M115" s="16" t="s">
        <v>66</v>
      </c>
      <c r="N115" s="16">
        <v>2</v>
      </c>
      <c r="O115" s="14">
        <v>39500</v>
      </c>
      <c r="P115" s="14">
        <f t="shared" si="2"/>
        <v>79000</v>
      </c>
      <c r="Q115" s="16" t="s">
        <v>59</v>
      </c>
      <c r="R115" s="16" t="s">
        <v>590</v>
      </c>
      <c r="S115" s="16" t="s">
        <v>591</v>
      </c>
      <c r="T115" s="16">
        <v>710000000</v>
      </c>
      <c r="U115" s="16"/>
      <c r="V115" s="16"/>
      <c r="W115" s="16">
        <v>100</v>
      </c>
      <c r="X115" s="16"/>
      <c r="Y115" s="16" t="s">
        <v>497</v>
      </c>
      <c r="Z115" s="16"/>
    </row>
    <row r="116" spans="1:26" ht="45">
      <c r="A116" s="16">
        <v>44488</v>
      </c>
      <c r="B116" s="16" t="s">
        <v>597</v>
      </c>
      <c r="C116" s="16"/>
      <c r="D116" s="16" t="s">
        <v>26</v>
      </c>
      <c r="E116" s="16" t="s">
        <v>681</v>
      </c>
      <c r="F116" s="16" t="s">
        <v>606</v>
      </c>
      <c r="G116" s="16" t="s">
        <v>606</v>
      </c>
      <c r="H116" s="16" t="s">
        <v>617</v>
      </c>
      <c r="I116" s="16" t="s">
        <v>617</v>
      </c>
      <c r="J116" s="16" t="s">
        <v>587</v>
      </c>
      <c r="K116" s="16" t="s">
        <v>587</v>
      </c>
      <c r="L116" s="16" t="s">
        <v>120</v>
      </c>
      <c r="M116" s="16" t="s">
        <v>682</v>
      </c>
      <c r="N116" s="16">
        <v>2</v>
      </c>
      <c r="O116" s="14">
        <v>3000</v>
      </c>
      <c r="P116" s="14">
        <f t="shared" si="2"/>
        <v>6000</v>
      </c>
      <c r="Q116" s="16" t="s">
        <v>59</v>
      </c>
      <c r="R116" s="16" t="s">
        <v>590</v>
      </c>
      <c r="S116" s="16" t="s">
        <v>591</v>
      </c>
      <c r="T116" s="16">
        <v>710000000</v>
      </c>
      <c r="U116" s="16"/>
      <c r="V116" s="16"/>
      <c r="W116" s="16">
        <v>100</v>
      </c>
      <c r="X116" s="16"/>
      <c r="Y116" s="16" t="s">
        <v>497</v>
      </c>
      <c r="Z116" s="16"/>
    </row>
    <row r="117" spans="1:26" ht="60">
      <c r="A117" s="16">
        <v>44553</v>
      </c>
      <c r="B117" s="16" t="s">
        <v>598</v>
      </c>
      <c r="C117" s="16"/>
      <c r="D117" s="16" t="s">
        <v>26</v>
      </c>
      <c r="E117" s="16" t="s">
        <v>607</v>
      </c>
      <c r="F117" s="16" t="s">
        <v>608</v>
      </c>
      <c r="G117" s="16" t="s">
        <v>608</v>
      </c>
      <c r="H117" s="16" t="s">
        <v>615</v>
      </c>
      <c r="I117" s="16" t="s">
        <v>609</v>
      </c>
      <c r="J117" s="16" t="s">
        <v>588</v>
      </c>
      <c r="K117" s="16" t="s">
        <v>588</v>
      </c>
      <c r="L117" s="16" t="s">
        <v>120</v>
      </c>
      <c r="M117" s="16" t="s">
        <v>66</v>
      </c>
      <c r="N117" s="16">
        <v>2</v>
      </c>
      <c r="O117" s="14">
        <v>700</v>
      </c>
      <c r="P117" s="14">
        <f t="shared" si="2"/>
        <v>1400</v>
      </c>
      <c r="Q117" s="16" t="s">
        <v>59</v>
      </c>
      <c r="R117" s="16" t="s">
        <v>590</v>
      </c>
      <c r="S117" s="16" t="s">
        <v>591</v>
      </c>
      <c r="T117" s="16">
        <v>710000000</v>
      </c>
      <c r="U117" s="16"/>
      <c r="V117" s="16"/>
      <c r="W117" s="16">
        <v>100</v>
      </c>
      <c r="X117" s="16"/>
      <c r="Y117" s="16" t="s">
        <v>497</v>
      </c>
      <c r="Z117" s="16"/>
    </row>
    <row r="118" spans="1:26" ht="60">
      <c r="A118" s="16">
        <v>44552</v>
      </c>
      <c r="B118" s="16" t="s">
        <v>599</v>
      </c>
      <c r="C118" s="16"/>
      <c r="D118" s="16" t="s">
        <v>26</v>
      </c>
      <c r="E118" s="16" t="s">
        <v>610</v>
      </c>
      <c r="F118" s="16" t="s">
        <v>611</v>
      </c>
      <c r="G118" s="16" t="s">
        <v>611</v>
      </c>
      <c r="H118" s="16" t="s">
        <v>616</v>
      </c>
      <c r="I118" s="16" t="s">
        <v>612</v>
      </c>
      <c r="J118" s="16" t="s">
        <v>589</v>
      </c>
      <c r="K118" s="16" t="s">
        <v>589</v>
      </c>
      <c r="L118" s="16" t="s">
        <v>120</v>
      </c>
      <c r="M118" s="16" t="s">
        <v>66</v>
      </c>
      <c r="N118" s="16">
        <v>1</v>
      </c>
      <c r="O118" s="14">
        <v>5000</v>
      </c>
      <c r="P118" s="14">
        <f t="shared" si="2"/>
        <v>5000</v>
      </c>
      <c r="Q118" s="16" t="s">
        <v>59</v>
      </c>
      <c r="R118" s="16" t="s">
        <v>590</v>
      </c>
      <c r="S118" s="16" t="s">
        <v>591</v>
      </c>
      <c r="T118" s="16">
        <v>710000000</v>
      </c>
      <c r="U118" s="16"/>
      <c r="V118" s="16"/>
      <c r="W118" s="16">
        <v>100</v>
      </c>
      <c r="X118" s="16"/>
      <c r="Y118" s="16" t="s">
        <v>497</v>
      </c>
      <c r="Z118" s="16"/>
    </row>
    <row r="119" spans="1:26" ht="75.75" customHeight="1">
      <c r="A119" s="16"/>
      <c r="B119" s="16" t="s">
        <v>731</v>
      </c>
      <c r="C119" s="16"/>
      <c r="D119" s="16" t="s">
        <v>26</v>
      </c>
      <c r="E119" s="16" t="s">
        <v>725</v>
      </c>
      <c r="F119" s="16" t="s">
        <v>726</v>
      </c>
      <c r="G119" s="16" t="s">
        <v>726</v>
      </c>
      <c r="H119" s="16" t="s">
        <v>727</v>
      </c>
      <c r="I119" s="16" t="s">
        <v>728</v>
      </c>
      <c r="J119" s="16" t="s">
        <v>720</v>
      </c>
      <c r="K119" s="16" t="s">
        <v>720</v>
      </c>
      <c r="L119" s="16" t="s">
        <v>255</v>
      </c>
      <c r="M119" s="16" t="s">
        <v>66</v>
      </c>
      <c r="N119" s="16">
        <v>2</v>
      </c>
      <c r="O119" s="14">
        <v>0</v>
      </c>
      <c r="P119" s="14">
        <f t="shared" si="2"/>
        <v>0</v>
      </c>
      <c r="Q119" s="16" t="s">
        <v>59</v>
      </c>
      <c r="R119" s="16" t="s">
        <v>729</v>
      </c>
      <c r="S119" s="16" t="s">
        <v>730</v>
      </c>
      <c r="T119" s="16">
        <v>710000000</v>
      </c>
      <c r="U119" s="16"/>
      <c r="V119" s="16"/>
      <c r="W119" s="16">
        <v>0</v>
      </c>
      <c r="X119" s="16" t="s">
        <v>1126</v>
      </c>
      <c r="Y119" s="16" t="s">
        <v>719</v>
      </c>
      <c r="Z119" s="16"/>
    </row>
    <row r="120" spans="1:26" ht="75.75" customHeight="1">
      <c r="A120" s="16"/>
      <c r="B120" s="16" t="s">
        <v>777</v>
      </c>
      <c r="C120" s="16"/>
      <c r="D120" s="16" t="s">
        <v>26</v>
      </c>
      <c r="E120" s="16" t="s">
        <v>725</v>
      </c>
      <c r="F120" s="16" t="s">
        <v>726</v>
      </c>
      <c r="G120" s="16" t="s">
        <v>726</v>
      </c>
      <c r="H120" s="16" t="s">
        <v>727</v>
      </c>
      <c r="I120" s="16" t="s">
        <v>728</v>
      </c>
      <c r="J120" s="16" t="s">
        <v>720</v>
      </c>
      <c r="K120" s="16" t="s">
        <v>720</v>
      </c>
      <c r="L120" s="16" t="s">
        <v>120</v>
      </c>
      <c r="M120" s="16" t="s">
        <v>66</v>
      </c>
      <c r="N120" s="16">
        <v>2</v>
      </c>
      <c r="O120" s="14">
        <v>100000</v>
      </c>
      <c r="P120" s="14">
        <f>O120*N120</f>
        <v>200000</v>
      </c>
      <c r="Q120" s="16" t="s">
        <v>59</v>
      </c>
      <c r="R120" s="16" t="s">
        <v>729</v>
      </c>
      <c r="S120" s="16" t="s">
        <v>730</v>
      </c>
      <c r="T120" s="16">
        <v>710000000</v>
      </c>
      <c r="U120" s="16"/>
      <c r="V120" s="16"/>
      <c r="W120" s="16">
        <v>0</v>
      </c>
      <c r="X120" s="16" t="s">
        <v>1127</v>
      </c>
      <c r="Y120" s="16" t="s">
        <v>719</v>
      </c>
      <c r="Z120" s="16"/>
    </row>
    <row r="121" spans="1:26" ht="111.75" customHeight="1">
      <c r="A121" s="16"/>
      <c r="B121" s="16" t="s">
        <v>732</v>
      </c>
      <c r="C121" s="16"/>
      <c r="D121" s="16" t="s">
        <v>26</v>
      </c>
      <c r="E121" s="16" t="s">
        <v>737</v>
      </c>
      <c r="F121" s="16" t="s">
        <v>738</v>
      </c>
      <c r="G121" s="16" t="s">
        <v>738</v>
      </c>
      <c r="H121" s="16" t="s">
        <v>739</v>
      </c>
      <c r="I121" s="16" t="s">
        <v>739</v>
      </c>
      <c r="J121" s="16" t="s">
        <v>721</v>
      </c>
      <c r="K121" s="16" t="s">
        <v>721</v>
      </c>
      <c r="L121" s="16" t="s">
        <v>255</v>
      </c>
      <c r="M121" s="16" t="s">
        <v>66</v>
      </c>
      <c r="N121" s="16">
        <v>1</v>
      </c>
      <c r="O121" s="14">
        <v>0</v>
      </c>
      <c r="P121" s="14">
        <v>0</v>
      </c>
      <c r="Q121" s="16" t="s">
        <v>59</v>
      </c>
      <c r="R121" s="16" t="s">
        <v>729</v>
      </c>
      <c r="S121" s="16" t="s">
        <v>730</v>
      </c>
      <c r="T121" s="16">
        <v>710000000</v>
      </c>
      <c r="U121" s="16"/>
      <c r="V121" s="16"/>
      <c r="W121" s="16">
        <v>0</v>
      </c>
      <c r="X121" s="16" t="s">
        <v>1126</v>
      </c>
      <c r="Y121" s="16" t="s">
        <v>719</v>
      </c>
      <c r="Z121" s="16"/>
    </row>
    <row r="122" spans="1:26" ht="60">
      <c r="A122" s="5">
        <v>48880</v>
      </c>
      <c r="B122" s="16" t="s">
        <v>778</v>
      </c>
      <c r="C122" s="16"/>
      <c r="D122" s="16" t="s">
        <v>26</v>
      </c>
      <c r="E122" s="16" t="s">
        <v>779</v>
      </c>
      <c r="F122" s="16" t="s">
        <v>780</v>
      </c>
      <c r="G122" s="16" t="s">
        <v>780</v>
      </c>
      <c r="H122" s="16" t="s">
        <v>781</v>
      </c>
      <c r="I122" s="16" t="s">
        <v>781</v>
      </c>
      <c r="J122" s="16" t="s">
        <v>782</v>
      </c>
      <c r="K122" s="16" t="s">
        <v>782</v>
      </c>
      <c r="L122" s="16" t="s">
        <v>120</v>
      </c>
      <c r="M122" s="16" t="s">
        <v>66</v>
      </c>
      <c r="N122" s="16">
        <v>1</v>
      </c>
      <c r="O122" s="14">
        <v>30000</v>
      </c>
      <c r="P122" s="14">
        <f>O122*N122</f>
        <v>30000</v>
      </c>
      <c r="Q122" s="16" t="s">
        <v>59</v>
      </c>
      <c r="R122" s="16" t="s">
        <v>729</v>
      </c>
      <c r="S122" s="16" t="s">
        <v>730</v>
      </c>
      <c r="T122" s="16">
        <v>710000000</v>
      </c>
      <c r="U122" s="16"/>
      <c r="V122" s="16"/>
      <c r="W122" s="16">
        <v>0</v>
      </c>
      <c r="X122" s="16" t="s">
        <v>1127</v>
      </c>
      <c r="Y122" s="16" t="s">
        <v>719</v>
      </c>
      <c r="Z122" s="16"/>
    </row>
    <row r="123" spans="1:26" ht="62.25" customHeight="1">
      <c r="A123" s="16"/>
      <c r="B123" s="16" t="s">
        <v>733</v>
      </c>
      <c r="C123" s="16"/>
      <c r="D123" s="16" t="s">
        <v>26</v>
      </c>
      <c r="E123" s="16" t="s">
        <v>755</v>
      </c>
      <c r="F123" s="16" t="s">
        <v>756</v>
      </c>
      <c r="G123" s="16" t="s">
        <v>756</v>
      </c>
      <c r="H123" s="16" t="s">
        <v>757</v>
      </c>
      <c r="I123" s="16" t="s">
        <v>757</v>
      </c>
      <c r="J123" s="16" t="s">
        <v>722</v>
      </c>
      <c r="K123" s="16" t="s">
        <v>722</v>
      </c>
      <c r="L123" s="16" t="s">
        <v>434</v>
      </c>
      <c r="M123" s="16" t="s">
        <v>66</v>
      </c>
      <c r="N123" s="16">
        <v>1</v>
      </c>
      <c r="O123" s="14">
        <f>1286.62*1.04*500</f>
        <v>669042.39999999991</v>
      </c>
      <c r="P123" s="14">
        <f>1286.62*1.04*500</f>
        <v>669042.39999999991</v>
      </c>
      <c r="Q123" s="16" t="s">
        <v>59</v>
      </c>
      <c r="R123" s="16" t="s">
        <v>426</v>
      </c>
      <c r="S123" s="16" t="s">
        <v>119</v>
      </c>
      <c r="T123" s="16">
        <v>710000000</v>
      </c>
      <c r="U123" s="16"/>
      <c r="V123" s="16"/>
      <c r="W123" s="16">
        <v>0</v>
      </c>
      <c r="X123" s="16" t="s">
        <v>1126</v>
      </c>
      <c r="Y123" s="16" t="s">
        <v>719</v>
      </c>
      <c r="Z123" s="16"/>
    </row>
    <row r="124" spans="1:26" ht="47.25" customHeight="1">
      <c r="A124" s="16"/>
      <c r="B124" s="16" t="s">
        <v>734</v>
      </c>
      <c r="C124" s="16"/>
      <c r="D124" s="16" t="s">
        <v>26</v>
      </c>
      <c r="E124" s="16" t="s">
        <v>758</v>
      </c>
      <c r="F124" s="16" t="s">
        <v>759</v>
      </c>
      <c r="G124" s="16" t="s">
        <v>759</v>
      </c>
      <c r="H124" s="16" t="s">
        <v>297</v>
      </c>
      <c r="I124" s="16" t="s">
        <v>297</v>
      </c>
      <c r="J124" s="16" t="s">
        <v>723</v>
      </c>
      <c r="K124" s="16" t="s">
        <v>723</v>
      </c>
      <c r="L124" s="16" t="s">
        <v>434</v>
      </c>
      <c r="M124" s="16" t="s">
        <v>66</v>
      </c>
      <c r="N124" s="16">
        <v>1</v>
      </c>
      <c r="O124" s="14">
        <f>674.14*1.04*500</f>
        <v>350552.8</v>
      </c>
      <c r="P124" s="14">
        <f>674.14*1.04*500</f>
        <v>350552.8</v>
      </c>
      <c r="Q124" s="16" t="s">
        <v>59</v>
      </c>
      <c r="R124" s="16" t="s">
        <v>426</v>
      </c>
      <c r="S124" s="16" t="s">
        <v>119</v>
      </c>
      <c r="T124" s="16">
        <v>710000000</v>
      </c>
      <c r="U124" s="16"/>
      <c r="V124" s="16"/>
      <c r="W124" s="16">
        <v>0</v>
      </c>
      <c r="X124" s="16" t="s">
        <v>1126</v>
      </c>
      <c r="Y124" s="16" t="s">
        <v>719</v>
      </c>
      <c r="Z124" s="16"/>
    </row>
    <row r="125" spans="1:26" ht="44.25" customHeight="1">
      <c r="A125" s="16"/>
      <c r="B125" s="16" t="s">
        <v>735</v>
      </c>
      <c r="C125" s="16"/>
      <c r="D125" s="16" t="s">
        <v>26</v>
      </c>
      <c r="E125" s="16" t="s">
        <v>758</v>
      </c>
      <c r="F125" s="16" t="s">
        <v>759</v>
      </c>
      <c r="G125" s="16" t="s">
        <v>759</v>
      </c>
      <c r="H125" s="16" t="s">
        <v>297</v>
      </c>
      <c r="I125" s="16" t="s">
        <v>297</v>
      </c>
      <c r="J125" s="16" t="s">
        <v>724</v>
      </c>
      <c r="K125" s="16" t="s">
        <v>724</v>
      </c>
      <c r="L125" s="16" t="s">
        <v>434</v>
      </c>
      <c r="M125" s="16" t="s">
        <v>66</v>
      </c>
      <c r="N125" s="16">
        <v>1</v>
      </c>
      <c r="O125" s="14">
        <f>498.56*1.04*500</f>
        <v>259251.19999999998</v>
      </c>
      <c r="P125" s="14">
        <f>498.56*1.04*500</f>
        <v>259251.19999999998</v>
      </c>
      <c r="Q125" s="16" t="s">
        <v>59</v>
      </c>
      <c r="R125" s="16" t="s">
        <v>426</v>
      </c>
      <c r="S125" s="16" t="s">
        <v>119</v>
      </c>
      <c r="T125" s="16">
        <v>710000000</v>
      </c>
      <c r="U125" s="16"/>
      <c r="V125" s="16"/>
      <c r="W125" s="16">
        <v>0</v>
      </c>
      <c r="X125" s="16" t="s">
        <v>1126</v>
      </c>
      <c r="Y125" s="16" t="s">
        <v>719</v>
      </c>
      <c r="Z125" s="16"/>
    </row>
    <row r="126" spans="1:26" ht="30">
      <c r="A126" s="16"/>
      <c r="B126" s="16" t="s">
        <v>736</v>
      </c>
      <c r="C126" s="16"/>
      <c r="D126" s="16" t="s">
        <v>26</v>
      </c>
      <c r="E126" s="16" t="s">
        <v>760</v>
      </c>
      <c r="F126" s="16" t="s">
        <v>761</v>
      </c>
      <c r="G126" s="16" t="s">
        <v>761</v>
      </c>
      <c r="H126" s="16" t="s">
        <v>762</v>
      </c>
      <c r="I126" s="16" t="s">
        <v>762</v>
      </c>
      <c r="J126" s="16" t="s">
        <v>764</v>
      </c>
      <c r="K126" s="16" t="s">
        <v>764</v>
      </c>
      <c r="L126" s="16" t="s">
        <v>49</v>
      </c>
      <c r="M126" s="16" t="s">
        <v>66</v>
      </c>
      <c r="N126" s="16">
        <v>2</v>
      </c>
      <c r="O126" s="14">
        <v>40260</v>
      </c>
      <c r="P126" s="14">
        <v>40260</v>
      </c>
      <c r="Q126" s="16" t="s">
        <v>59</v>
      </c>
      <c r="R126" s="16" t="s">
        <v>771</v>
      </c>
      <c r="S126" s="16" t="s">
        <v>772</v>
      </c>
      <c r="T126" s="16">
        <v>710000000</v>
      </c>
      <c r="U126" s="16"/>
      <c r="V126" s="16"/>
      <c r="W126" s="16">
        <v>0</v>
      </c>
      <c r="X126" s="16" t="s">
        <v>1126</v>
      </c>
      <c r="Y126" s="16" t="s">
        <v>765</v>
      </c>
      <c r="Z126" s="16"/>
    </row>
    <row r="127" spans="1:26" ht="240">
      <c r="A127" s="16"/>
      <c r="B127" s="16" t="s">
        <v>763</v>
      </c>
      <c r="C127" s="16"/>
      <c r="D127" s="16" t="s">
        <v>26</v>
      </c>
      <c r="E127" s="16" t="s">
        <v>783</v>
      </c>
      <c r="F127" s="16" t="s">
        <v>784</v>
      </c>
      <c r="G127" s="16" t="s">
        <v>784</v>
      </c>
      <c r="H127" s="16" t="s">
        <v>785</v>
      </c>
      <c r="I127" s="16" t="s">
        <v>785</v>
      </c>
      <c r="J127" s="16" t="s">
        <v>776</v>
      </c>
      <c r="K127" s="16" t="s">
        <v>776</v>
      </c>
      <c r="L127" s="16" t="s">
        <v>255</v>
      </c>
      <c r="M127" s="16" t="s">
        <v>501</v>
      </c>
      <c r="N127" s="16">
        <v>2000</v>
      </c>
      <c r="O127" s="14">
        <v>250</v>
      </c>
      <c r="P127" s="14">
        <v>500000</v>
      </c>
      <c r="Q127" s="16" t="s">
        <v>59</v>
      </c>
      <c r="R127" s="16" t="s">
        <v>424</v>
      </c>
      <c r="S127" s="16" t="s">
        <v>125</v>
      </c>
      <c r="T127" s="16">
        <v>710000000</v>
      </c>
      <c r="U127" s="16"/>
      <c r="V127" s="16"/>
      <c r="W127" s="16">
        <v>0</v>
      </c>
      <c r="X127" s="16" t="s">
        <v>1127</v>
      </c>
      <c r="Y127" s="16" t="s">
        <v>786</v>
      </c>
      <c r="Z127" s="16"/>
    </row>
    <row r="128" spans="1:26" ht="75">
      <c r="A128" s="16"/>
      <c r="B128" s="16" t="s">
        <v>792</v>
      </c>
      <c r="C128" s="16"/>
      <c r="D128" s="16" t="s">
        <v>26</v>
      </c>
      <c r="E128" s="16" t="s">
        <v>789</v>
      </c>
      <c r="F128" s="16" t="s">
        <v>790</v>
      </c>
      <c r="G128" s="16" t="s">
        <v>790</v>
      </c>
      <c r="H128" s="16" t="s">
        <v>791</v>
      </c>
      <c r="I128" s="16" t="s">
        <v>791</v>
      </c>
      <c r="J128" s="16" t="s">
        <v>787</v>
      </c>
      <c r="K128" s="16" t="s">
        <v>788</v>
      </c>
      <c r="L128" s="16" t="s">
        <v>255</v>
      </c>
      <c r="M128" s="16" t="s">
        <v>793</v>
      </c>
      <c r="N128" s="16">
        <v>550</v>
      </c>
      <c r="O128" s="14">
        <v>500</v>
      </c>
      <c r="P128" s="14">
        <f>O128*N128</f>
        <v>275000</v>
      </c>
      <c r="Q128" s="16" t="s">
        <v>59</v>
      </c>
      <c r="R128" s="16" t="s">
        <v>424</v>
      </c>
      <c r="S128" s="16" t="s">
        <v>125</v>
      </c>
      <c r="T128" s="16">
        <v>710000000</v>
      </c>
      <c r="U128" s="16"/>
      <c r="V128" s="16"/>
      <c r="W128" s="16">
        <v>0</v>
      </c>
      <c r="X128" s="16" t="s">
        <v>1127</v>
      </c>
      <c r="Y128" s="16" t="s">
        <v>786</v>
      </c>
      <c r="Z128" s="16"/>
    </row>
    <row r="129" spans="1:26" ht="40.5" customHeight="1">
      <c r="A129" s="16"/>
      <c r="B129" s="16" t="s">
        <v>797</v>
      </c>
      <c r="C129" s="16"/>
      <c r="D129" s="16" t="s">
        <v>26</v>
      </c>
      <c r="E129" s="16" t="s">
        <v>794</v>
      </c>
      <c r="F129" s="16" t="s">
        <v>795</v>
      </c>
      <c r="G129" s="16" t="s">
        <v>795</v>
      </c>
      <c r="H129" s="16" t="s">
        <v>796</v>
      </c>
      <c r="I129" s="16" t="s">
        <v>796</v>
      </c>
      <c r="J129" s="16" t="s">
        <v>803</v>
      </c>
      <c r="K129" s="16" t="s">
        <v>803</v>
      </c>
      <c r="L129" s="16" t="s">
        <v>120</v>
      </c>
      <c r="M129" s="16" t="s">
        <v>66</v>
      </c>
      <c r="N129" s="16">
        <v>1</v>
      </c>
      <c r="O129" s="14">
        <v>32000</v>
      </c>
      <c r="P129" s="14">
        <v>32000</v>
      </c>
      <c r="Q129" s="16" t="s">
        <v>59</v>
      </c>
      <c r="R129" s="16" t="s">
        <v>426</v>
      </c>
      <c r="S129" s="16" t="s">
        <v>119</v>
      </c>
      <c r="T129" s="16">
        <v>710000000</v>
      </c>
      <c r="U129" s="16"/>
      <c r="V129" s="16"/>
      <c r="W129" s="16">
        <v>0</v>
      </c>
      <c r="X129" s="16" t="s">
        <v>1127</v>
      </c>
      <c r="Y129" s="16" t="s">
        <v>786</v>
      </c>
      <c r="Z129" s="16"/>
    </row>
    <row r="130" spans="1:26" ht="81.75" customHeight="1">
      <c r="A130" s="16"/>
      <c r="B130" s="16" t="s">
        <v>799</v>
      </c>
      <c r="C130" s="16"/>
      <c r="D130" s="16" t="s">
        <v>26</v>
      </c>
      <c r="E130" s="16" t="s">
        <v>838</v>
      </c>
      <c r="F130" s="16" t="s">
        <v>839</v>
      </c>
      <c r="G130" s="16" t="s">
        <v>840</v>
      </c>
      <c r="H130" s="16" t="s">
        <v>841</v>
      </c>
      <c r="I130" s="16" t="s">
        <v>842</v>
      </c>
      <c r="J130" s="16" t="s">
        <v>843</v>
      </c>
      <c r="K130" s="16" t="s">
        <v>844</v>
      </c>
      <c r="L130" s="16" t="s">
        <v>255</v>
      </c>
      <c r="M130" s="16" t="s">
        <v>66</v>
      </c>
      <c r="N130" s="16">
        <v>2</v>
      </c>
      <c r="O130" s="14">
        <f>50*350</f>
        <v>17500</v>
      </c>
      <c r="P130" s="14">
        <f t="shared" ref="P130:P143" si="3">O130*N130</f>
        <v>35000</v>
      </c>
      <c r="Q130" s="16" t="s">
        <v>59</v>
      </c>
      <c r="R130" s="16" t="s">
        <v>729</v>
      </c>
      <c r="S130" s="16" t="s">
        <v>730</v>
      </c>
      <c r="T130" s="16" t="s">
        <v>845</v>
      </c>
      <c r="U130" s="16"/>
      <c r="V130" s="16"/>
      <c r="W130" s="16">
        <v>0</v>
      </c>
      <c r="X130" s="16" t="s">
        <v>1127</v>
      </c>
      <c r="Y130" s="16" t="s">
        <v>942</v>
      </c>
      <c r="Z130" s="16"/>
    </row>
    <row r="131" spans="1:26" ht="81.75" customHeight="1">
      <c r="A131" s="16"/>
      <c r="B131" s="16" t="s">
        <v>851</v>
      </c>
      <c r="C131" s="16"/>
      <c r="D131" s="16" t="s">
        <v>26</v>
      </c>
      <c r="E131" s="16" t="s">
        <v>846</v>
      </c>
      <c r="F131" s="16" t="s">
        <v>847</v>
      </c>
      <c r="G131" s="16" t="s">
        <v>847</v>
      </c>
      <c r="H131" s="16" t="s">
        <v>848</v>
      </c>
      <c r="I131" s="16" t="s">
        <v>849</v>
      </c>
      <c r="J131" s="16" t="s">
        <v>850</v>
      </c>
      <c r="K131" s="16" t="s">
        <v>932</v>
      </c>
      <c r="L131" s="16" t="s">
        <v>255</v>
      </c>
      <c r="M131" s="16" t="s">
        <v>66</v>
      </c>
      <c r="N131" s="16">
        <v>1</v>
      </c>
      <c r="O131" s="14">
        <f>10000</f>
        <v>10000</v>
      </c>
      <c r="P131" s="14">
        <f t="shared" si="3"/>
        <v>10000</v>
      </c>
      <c r="Q131" s="16" t="s">
        <v>59</v>
      </c>
      <c r="R131" s="16" t="s">
        <v>729</v>
      </c>
      <c r="S131" s="16" t="s">
        <v>730</v>
      </c>
      <c r="T131" s="16" t="s">
        <v>845</v>
      </c>
      <c r="U131" s="16"/>
      <c r="V131" s="16"/>
      <c r="W131" s="16">
        <v>0</v>
      </c>
      <c r="X131" s="16" t="s">
        <v>1127</v>
      </c>
      <c r="Y131" s="16" t="s">
        <v>942</v>
      </c>
      <c r="Z131" s="16"/>
    </row>
    <row r="132" spans="1:26" ht="81.75" customHeight="1">
      <c r="A132" s="16"/>
      <c r="B132" s="16" t="s">
        <v>875</v>
      </c>
      <c r="C132" s="16"/>
      <c r="D132" s="16" t="s">
        <v>26</v>
      </c>
      <c r="E132" s="16" t="s">
        <v>852</v>
      </c>
      <c r="F132" s="16" t="s">
        <v>853</v>
      </c>
      <c r="G132" s="16" t="s">
        <v>853</v>
      </c>
      <c r="H132" s="16" t="s">
        <v>854</v>
      </c>
      <c r="I132" s="16" t="s">
        <v>855</v>
      </c>
      <c r="J132" s="16" t="s">
        <v>856</v>
      </c>
      <c r="K132" s="16" t="s">
        <v>933</v>
      </c>
      <c r="L132" s="16" t="s">
        <v>255</v>
      </c>
      <c r="M132" s="16" t="s">
        <v>66</v>
      </c>
      <c r="N132" s="16">
        <v>1</v>
      </c>
      <c r="O132" s="14">
        <f>25000</f>
        <v>25000</v>
      </c>
      <c r="P132" s="14">
        <f t="shared" si="3"/>
        <v>25000</v>
      </c>
      <c r="Q132" s="16" t="s">
        <v>59</v>
      </c>
      <c r="R132" s="16" t="s">
        <v>729</v>
      </c>
      <c r="S132" s="16" t="s">
        <v>730</v>
      </c>
      <c r="T132" s="16" t="s">
        <v>845</v>
      </c>
      <c r="U132" s="16"/>
      <c r="V132" s="16"/>
      <c r="W132" s="16">
        <v>0</v>
      </c>
      <c r="X132" s="16" t="s">
        <v>1127</v>
      </c>
      <c r="Y132" s="16" t="s">
        <v>942</v>
      </c>
      <c r="Z132" s="16"/>
    </row>
    <row r="133" spans="1:26" ht="81.75" customHeight="1">
      <c r="A133" s="16"/>
      <c r="B133" s="16" t="s">
        <v>876</v>
      </c>
      <c r="C133" s="16"/>
      <c r="D133" s="16" t="s">
        <v>26</v>
      </c>
      <c r="E133" s="16" t="s">
        <v>857</v>
      </c>
      <c r="F133" s="16" t="s">
        <v>858</v>
      </c>
      <c r="G133" s="16" t="s">
        <v>858</v>
      </c>
      <c r="H133" s="16" t="s">
        <v>859</v>
      </c>
      <c r="I133" s="16" t="s">
        <v>860</v>
      </c>
      <c r="J133" s="16" t="s">
        <v>861</v>
      </c>
      <c r="K133" s="16" t="s">
        <v>862</v>
      </c>
      <c r="L133" s="16" t="s">
        <v>255</v>
      </c>
      <c r="M133" s="16" t="s">
        <v>66</v>
      </c>
      <c r="N133" s="16">
        <v>1</v>
      </c>
      <c r="O133" s="14">
        <f>200000</f>
        <v>200000</v>
      </c>
      <c r="P133" s="14">
        <f t="shared" si="3"/>
        <v>200000</v>
      </c>
      <c r="Q133" s="16" t="s">
        <v>59</v>
      </c>
      <c r="R133" s="16" t="s">
        <v>729</v>
      </c>
      <c r="S133" s="16" t="s">
        <v>730</v>
      </c>
      <c r="T133" s="16" t="s">
        <v>845</v>
      </c>
      <c r="U133" s="16"/>
      <c r="V133" s="16"/>
      <c r="W133" s="16">
        <v>0</v>
      </c>
      <c r="X133" s="16" t="s">
        <v>1127</v>
      </c>
      <c r="Y133" s="16" t="s">
        <v>942</v>
      </c>
      <c r="Z133" s="16"/>
    </row>
    <row r="134" spans="1:26" ht="81.75" customHeight="1">
      <c r="A134" s="16"/>
      <c r="B134" s="16" t="s">
        <v>877</v>
      </c>
      <c r="C134" s="16"/>
      <c r="D134" s="16" t="s">
        <v>26</v>
      </c>
      <c r="E134" s="16" t="s">
        <v>863</v>
      </c>
      <c r="F134" s="16" t="s">
        <v>864</v>
      </c>
      <c r="G134" s="16" t="s">
        <v>864</v>
      </c>
      <c r="H134" s="16" t="s">
        <v>865</v>
      </c>
      <c r="I134" s="16" t="s">
        <v>866</v>
      </c>
      <c r="J134" s="16" t="s">
        <v>867</v>
      </c>
      <c r="K134" s="16" t="s">
        <v>868</v>
      </c>
      <c r="L134" s="16" t="s">
        <v>255</v>
      </c>
      <c r="M134" s="16" t="s">
        <v>66</v>
      </c>
      <c r="N134" s="16">
        <v>1</v>
      </c>
      <c r="O134" s="14">
        <f>590*6</f>
        <v>3540</v>
      </c>
      <c r="P134" s="14">
        <f t="shared" si="3"/>
        <v>3540</v>
      </c>
      <c r="Q134" s="16" t="s">
        <v>59</v>
      </c>
      <c r="R134" s="16" t="s">
        <v>729</v>
      </c>
      <c r="S134" s="16" t="s">
        <v>730</v>
      </c>
      <c r="T134" s="16" t="s">
        <v>845</v>
      </c>
      <c r="U134" s="16"/>
      <c r="V134" s="16"/>
      <c r="W134" s="16">
        <v>0</v>
      </c>
      <c r="X134" s="16" t="s">
        <v>1127</v>
      </c>
      <c r="Y134" s="16" t="s">
        <v>942</v>
      </c>
      <c r="Z134" s="16"/>
    </row>
    <row r="135" spans="1:26" ht="81.75" customHeight="1">
      <c r="A135" s="16"/>
      <c r="B135" s="16" t="s">
        <v>878</v>
      </c>
      <c r="C135" s="16"/>
      <c r="D135" s="16" t="s">
        <v>26</v>
      </c>
      <c r="E135" s="16" t="s">
        <v>869</v>
      </c>
      <c r="F135" s="16" t="s">
        <v>870</v>
      </c>
      <c r="G135" s="16" t="s">
        <v>871</v>
      </c>
      <c r="H135" s="16" t="s">
        <v>872</v>
      </c>
      <c r="I135" s="16" t="s">
        <v>873</v>
      </c>
      <c r="J135" s="16" t="s">
        <v>870</v>
      </c>
      <c r="K135" s="16" t="s">
        <v>874</v>
      </c>
      <c r="L135" s="16" t="s">
        <v>255</v>
      </c>
      <c r="M135" s="16" t="s">
        <v>66</v>
      </c>
      <c r="N135" s="16">
        <v>1</v>
      </c>
      <c r="O135" s="14">
        <f>309*6</f>
        <v>1854</v>
      </c>
      <c r="P135" s="14">
        <f t="shared" si="3"/>
        <v>1854</v>
      </c>
      <c r="Q135" s="16" t="s">
        <v>59</v>
      </c>
      <c r="R135" s="16" t="s">
        <v>729</v>
      </c>
      <c r="S135" s="16" t="s">
        <v>730</v>
      </c>
      <c r="T135" s="16" t="s">
        <v>845</v>
      </c>
      <c r="U135" s="16"/>
      <c r="V135" s="16"/>
      <c r="W135" s="16">
        <v>0</v>
      </c>
      <c r="X135" s="16" t="s">
        <v>1127</v>
      </c>
      <c r="Y135" s="16" t="s">
        <v>942</v>
      </c>
      <c r="Z135" s="16"/>
    </row>
    <row r="136" spans="1:26" ht="81.75" customHeight="1">
      <c r="A136" s="16"/>
      <c r="B136" s="16" t="s">
        <v>934</v>
      </c>
      <c r="C136" s="16"/>
      <c r="D136" s="16" t="s">
        <v>26</v>
      </c>
      <c r="E136" s="16" t="s">
        <v>879</v>
      </c>
      <c r="F136" s="16" t="s">
        <v>880</v>
      </c>
      <c r="G136" s="16" t="s">
        <v>881</v>
      </c>
      <c r="H136" s="16" t="s">
        <v>882</v>
      </c>
      <c r="I136" s="16" t="s">
        <v>883</v>
      </c>
      <c r="J136" s="16" t="s">
        <v>884</v>
      </c>
      <c r="K136" s="16" t="s">
        <v>885</v>
      </c>
      <c r="L136" s="16" t="s">
        <v>255</v>
      </c>
      <c r="M136" s="16" t="s">
        <v>886</v>
      </c>
      <c r="N136" s="16">
        <v>1</v>
      </c>
      <c r="O136" s="14">
        <f>375*6</f>
        <v>2250</v>
      </c>
      <c r="P136" s="14">
        <f t="shared" si="3"/>
        <v>2250</v>
      </c>
      <c r="Q136" s="16" t="s">
        <v>59</v>
      </c>
      <c r="R136" s="16" t="s">
        <v>729</v>
      </c>
      <c r="S136" s="16" t="s">
        <v>730</v>
      </c>
      <c r="T136" s="16" t="s">
        <v>845</v>
      </c>
      <c r="U136" s="16"/>
      <c r="V136" s="16"/>
      <c r="W136" s="16">
        <v>0</v>
      </c>
      <c r="X136" s="16" t="s">
        <v>1127</v>
      </c>
      <c r="Y136" s="16" t="s">
        <v>942</v>
      </c>
      <c r="Z136" s="16"/>
    </row>
    <row r="137" spans="1:26" ht="81.75" customHeight="1">
      <c r="A137" s="16"/>
      <c r="B137" s="16" t="s">
        <v>935</v>
      </c>
      <c r="C137" s="16"/>
      <c r="D137" s="16" t="s">
        <v>26</v>
      </c>
      <c r="E137" s="16" t="s">
        <v>887</v>
      </c>
      <c r="F137" s="16" t="s">
        <v>888</v>
      </c>
      <c r="G137" s="16" t="s">
        <v>888</v>
      </c>
      <c r="H137" s="16" t="s">
        <v>889</v>
      </c>
      <c r="I137" s="16" t="s">
        <v>889</v>
      </c>
      <c r="J137" s="16" t="s">
        <v>890</v>
      </c>
      <c r="K137" s="16" t="s">
        <v>891</v>
      </c>
      <c r="L137" s="16" t="s">
        <v>255</v>
      </c>
      <c r="M137" s="16" t="s">
        <v>66</v>
      </c>
      <c r="N137" s="16">
        <v>1</v>
      </c>
      <c r="O137" s="14">
        <f>4500*6</f>
        <v>27000</v>
      </c>
      <c r="P137" s="14">
        <f t="shared" si="3"/>
        <v>27000</v>
      </c>
      <c r="Q137" s="16" t="s">
        <v>59</v>
      </c>
      <c r="R137" s="16" t="s">
        <v>729</v>
      </c>
      <c r="S137" s="16" t="s">
        <v>730</v>
      </c>
      <c r="T137" s="16" t="s">
        <v>845</v>
      </c>
      <c r="U137" s="16"/>
      <c r="V137" s="16"/>
      <c r="W137" s="16">
        <v>0</v>
      </c>
      <c r="X137" s="16" t="s">
        <v>1127</v>
      </c>
      <c r="Y137" s="16" t="s">
        <v>942</v>
      </c>
      <c r="Z137" s="16"/>
    </row>
    <row r="138" spans="1:26" s="17" customFormat="1" ht="102.75" customHeight="1">
      <c r="A138" s="16"/>
      <c r="B138" s="16" t="s">
        <v>936</v>
      </c>
      <c r="C138" s="16"/>
      <c r="D138" s="16" t="s">
        <v>26</v>
      </c>
      <c r="E138" s="16" t="s">
        <v>892</v>
      </c>
      <c r="F138" s="16" t="s">
        <v>893</v>
      </c>
      <c r="G138" s="16" t="s">
        <v>894</v>
      </c>
      <c r="H138" s="16" t="s">
        <v>895</v>
      </c>
      <c r="I138" s="16" t="s">
        <v>896</v>
      </c>
      <c r="J138" s="16" t="s">
        <v>897</v>
      </c>
      <c r="K138" s="16" t="s">
        <v>898</v>
      </c>
      <c r="L138" s="16" t="s">
        <v>255</v>
      </c>
      <c r="M138" s="16" t="s">
        <v>66</v>
      </c>
      <c r="N138" s="16">
        <v>1</v>
      </c>
      <c r="O138" s="14">
        <f>83050*6</f>
        <v>498300</v>
      </c>
      <c r="P138" s="14">
        <f t="shared" si="3"/>
        <v>498300</v>
      </c>
      <c r="Q138" s="16" t="s">
        <v>59</v>
      </c>
      <c r="R138" s="16" t="s">
        <v>729</v>
      </c>
      <c r="S138" s="16" t="s">
        <v>730</v>
      </c>
      <c r="T138" s="16" t="s">
        <v>845</v>
      </c>
      <c r="U138" s="16"/>
      <c r="V138" s="16"/>
      <c r="W138" s="16">
        <v>0</v>
      </c>
      <c r="X138" s="16" t="s">
        <v>1127</v>
      </c>
      <c r="Y138" s="16" t="s">
        <v>942</v>
      </c>
      <c r="Z138" s="16"/>
    </row>
    <row r="139" spans="1:26" ht="261" customHeight="1">
      <c r="A139" s="16"/>
      <c r="B139" s="16" t="s">
        <v>937</v>
      </c>
      <c r="C139" s="16"/>
      <c r="D139" s="16" t="s">
        <v>26</v>
      </c>
      <c r="E139" s="16" t="s">
        <v>899</v>
      </c>
      <c r="F139" s="16" t="s">
        <v>900</v>
      </c>
      <c r="G139" s="16" t="s">
        <v>901</v>
      </c>
      <c r="H139" s="16" t="s">
        <v>902</v>
      </c>
      <c r="I139" s="16" t="s">
        <v>903</v>
      </c>
      <c r="J139" s="16" t="s">
        <v>904</v>
      </c>
      <c r="K139" s="16" t="s">
        <v>905</v>
      </c>
      <c r="L139" s="16" t="s">
        <v>255</v>
      </c>
      <c r="M139" s="16" t="s">
        <v>66</v>
      </c>
      <c r="N139" s="16">
        <v>1</v>
      </c>
      <c r="O139" s="14">
        <f>400*6</f>
        <v>2400</v>
      </c>
      <c r="P139" s="14">
        <f t="shared" si="3"/>
        <v>2400</v>
      </c>
      <c r="Q139" s="16" t="s">
        <v>59</v>
      </c>
      <c r="R139" s="16" t="s">
        <v>729</v>
      </c>
      <c r="S139" s="16" t="s">
        <v>730</v>
      </c>
      <c r="T139" s="16" t="s">
        <v>845</v>
      </c>
      <c r="U139" s="16"/>
      <c r="V139" s="16"/>
      <c r="W139" s="16">
        <v>0</v>
      </c>
      <c r="X139" s="16" t="s">
        <v>1127</v>
      </c>
      <c r="Y139" s="16" t="s">
        <v>942</v>
      </c>
      <c r="Z139" s="16"/>
    </row>
    <row r="140" spans="1:26" ht="81.75" customHeight="1">
      <c r="A140" s="16"/>
      <c r="B140" s="16" t="s">
        <v>938</v>
      </c>
      <c r="C140" s="16"/>
      <c r="D140" s="16" t="s">
        <v>26</v>
      </c>
      <c r="E140" s="16" t="s">
        <v>906</v>
      </c>
      <c r="F140" s="16" t="s">
        <v>907</v>
      </c>
      <c r="G140" s="16" t="s">
        <v>908</v>
      </c>
      <c r="H140" s="16" t="s">
        <v>909</v>
      </c>
      <c r="I140" s="16" t="s">
        <v>910</v>
      </c>
      <c r="J140" s="16" t="s">
        <v>911</v>
      </c>
      <c r="K140" s="16" t="s">
        <v>912</v>
      </c>
      <c r="L140" s="16" t="s">
        <v>255</v>
      </c>
      <c r="M140" s="16" t="s">
        <v>66</v>
      </c>
      <c r="N140" s="16">
        <v>1</v>
      </c>
      <c r="O140" s="14">
        <f>4500*6</f>
        <v>27000</v>
      </c>
      <c r="P140" s="14">
        <f t="shared" si="3"/>
        <v>27000</v>
      </c>
      <c r="Q140" s="16" t="s">
        <v>59</v>
      </c>
      <c r="R140" s="16" t="s">
        <v>729</v>
      </c>
      <c r="S140" s="16" t="s">
        <v>730</v>
      </c>
      <c r="T140" s="16" t="s">
        <v>845</v>
      </c>
      <c r="U140" s="16"/>
      <c r="V140" s="16"/>
      <c r="W140" s="16">
        <v>0</v>
      </c>
      <c r="X140" s="16" t="s">
        <v>1127</v>
      </c>
      <c r="Y140" s="16" t="s">
        <v>942</v>
      </c>
      <c r="Z140" s="16"/>
    </row>
    <row r="141" spans="1:26" ht="167.25" customHeight="1">
      <c r="A141" s="16"/>
      <c r="B141" s="16" t="s">
        <v>939</v>
      </c>
      <c r="C141" s="16"/>
      <c r="D141" s="16" t="s">
        <v>26</v>
      </c>
      <c r="E141" s="16" t="s">
        <v>913</v>
      </c>
      <c r="F141" s="16" t="s">
        <v>914</v>
      </c>
      <c r="G141" s="16" t="s">
        <v>915</v>
      </c>
      <c r="H141" s="16" t="s">
        <v>916</v>
      </c>
      <c r="I141" s="16" t="s">
        <v>917</v>
      </c>
      <c r="J141" s="16" t="s">
        <v>918</v>
      </c>
      <c r="K141" s="16" t="s">
        <v>919</v>
      </c>
      <c r="L141" s="16" t="s">
        <v>255</v>
      </c>
      <c r="M141" s="16" t="s">
        <v>66</v>
      </c>
      <c r="N141" s="16">
        <v>1</v>
      </c>
      <c r="O141" s="14">
        <f>11780*6</f>
        <v>70680</v>
      </c>
      <c r="P141" s="14">
        <f t="shared" si="3"/>
        <v>70680</v>
      </c>
      <c r="Q141" s="16" t="s">
        <v>59</v>
      </c>
      <c r="R141" s="16" t="s">
        <v>729</v>
      </c>
      <c r="S141" s="16" t="s">
        <v>730</v>
      </c>
      <c r="T141" s="16" t="s">
        <v>845</v>
      </c>
      <c r="U141" s="16"/>
      <c r="V141" s="16"/>
      <c r="W141" s="16">
        <v>0</v>
      </c>
      <c r="X141" s="16" t="s">
        <v>1127</v>
      </c>
      <c r="Y141" s="16" t="s">
        <v>942</v>
      </c>
      <c r="Z141" s="16"/>
    </row>
    <row r="142" spans="1:26" ht="81.75" customHeight="1">
      <c r="A142" s="16"/>
      <c r="B142" s="16" t="s">
        <v>940</v>
      </c>
      <c r="C142" s="16"/>
      <c r="D142" s="16" t="s">
        <v>26</v>
      </c>
      <c r="E142" s="16" t="s">
        <v>920</v>
      </c>
      <c r="F142" s="16" t="s">
        <v>921</v>
      </c>
      <c r="G142" s="16" t="s">
        <v>922</v>
      </c>
      <c r="H142" s="16" t="s">
        <v>923</v>
      </c>
      <c r="I142" s="16" t="s">
        <v>923</v>
      </c>
      <c r="J142" s="16" t="s">
        <v>924</v>
      </c>
      <c r="K142" s="16" t="s">
        <v>925</v>
      </c>
      <c r="L142" s="16" t="s">
        <v>255</v>
      </c>
      <c r="M142" s="16" t="s">
        <v>66</v>
      </c>
      <c r="N142" s="16">
        <v>1</v>
      </c>
      <c r="O142" s="14">
        <f>5000</f>
        <v>5000</v>
      </c>
      <c r="P142" s="14">
        <f t="shared" si="3"/>
        <v>5000</v>
      </c>
      <c r="Q142" s="16" t="s">
        <v>59</v>
      </c>
      <c r="R142" s="16" t="s">
        <v>729</v>
      </c>
      <c r="S142" s="16" t="s">
        <v>730</v>
      </c>
      <c r="T142" s="16" t="s">
        <v>845</v>
      </c>
      <c r="U142" s="16"/>
      <c r="V142" s="16"/>
      <c r="W142" s="16">
        <v>0</v>
      </c>
      <c r="X142" s="16" t="s">
        <v>1127</v>
      </c>
      <c r="Y142" s="16" t="s">
        <v>942</v>
      </c>
      <c r="Z142" s="16"/>
    </row>
    <row r="143" spans="1:26" ht="81.75" customHeight="1">
      <c r="A143" s="16"/>
      <c r="B143" s="16" t="s">
        <v>941</v>
      </c>
      <c r="C143" s="16"/>
      <c r="D143" s="16" t="s">
        <v>26</v>
      </c>
      <c r="E143" s="16" t="s">
        <v>926</v>
      </c>
      <c r="F143" s="16" t="s">
        <v>927</v>
      </c>
      <c r="G143" s="16" t="s">
        <v>927</v>
      </c>
      <c r="H143" s="16" t="s">
        <v>928</v>
      </c>
      <c r="I143" s="16" t="s">
        <v>929</v>
      </c>
      <c r="J143" s="16" t="s">
        <v>930</v>
      </c>
      <c r="K143" s="16" t="s">
        <v>931</v>
      </c>
      <c r="L143" s="16" t="s">
        <v>255</v>
      </c>
      <c r="M143" s="16" t="s">
        <v>66</v>
      </c>
      <c r="N143" s="16">
        <v>1</v>
      </c>
      <c r="O143" s="14">
        <f>10000</f>
        <v>10000</v>
      </c>
      <c r="P143" s="14">
        <f t="shared" si="3"/>
        <v>10000</v>
      </c>
      <c r="Q143" s="16" t="s">
        <v>59</v>
      </c>
      <c r="R143" s="16" t="s">
        <v>729</v>
      </c>
      <c r="S143" s="16" t="s">
        <v>730</v>
      </c>
      <c r="T143" s="16" t="s">
        <v>845</v>
      </c>
      <c r="U143" s="16"/>
      <c r="V143" s="16"/>
      <c r="W143" s="16">
        <v>0</v>
      </c>
      <c r="X143" s="16" t="s">
        <v>1127</v>
      </c>
      <c r="Y143" s="16" t="s">
        <v>942</v>
      </c>
      <c r="Z143" s="16"/>
    </row>
    <row r="144" spans="1:26" ht="51.75" customHeight="1">
      <c r="A144" s="16"/>
      <c r="B144" s="16" t="s">
        <v>956</v>
      </c>
      <c r="C144" s="16"/>
      <c r="D144" s="16" t="s">
        <v>26</v>
      </c>
      <c r="E144" s="16" t="s">
        <v>966</v>
      </c>
      <c r="F144" s="16" t="s">
        <v>967</v>
      </c>
      <c r="G144" s="16" t="s">
        <v>967</v>
      </c>
      <c r="H144" s="16" t="s">
        <v>968</v>
      </c>
      <c r="I144" s="16" t="s">
        <v>969</v>
      </c>
      <c r="J144" s="16" t="s">
        <v>951</v>
      </c>
      <c r="K144" s="16" t="s">
        <v>951</v>
      </c>
      <c r="L144" s="16" t="s">
        <v>434</v>
      </c>
      <c r="M144" s="16" t="s">
        <v>66</v>
      </c>
      <c r="N144" s="16">
        <v>10</v>
      </c>
      <c r="O144" s="14">
        <v>137685.6</v>
      </c>
      <c r="P144" s="14">
        <v>137685.6</v>
      </c>
      <c r="Q144" s="16" t="s">
        <v>59</v>
      </c>
      <c r="R144" s="16" t="s">
        <v>428</v>
      </c>
      <c r="S144" s="16" t="s">
        <v>975</v>
      </c>
      <c r="T144" s="16" t="s">
        <v>845</v>
      </c>
      <c r="U144" s="16"/>
      <c r="V144" s="16"/>
      <c r="W144" s="16">
        <v>0</v>
      </c>
      <c r="X144" s="16" t="s">
        <v>1127</v>
      </c>
      <c r="Y144" s="16" t="s">
        <v>948</v>
      </c>
      <c r="Z144" s="16"/>
    </row>
    <row r="145" spans="1:26" ht="60.75" customHeight="1">
      <c r="A145" s="16"/>
      <c r="B145" s="16" t="s">
        <v>957</v>
      </c>
      <c r="C145" s="16"/>
      <c r="D145" s="16" t="s">
        <v>26</v>
      </c>
      <c r="E145" s="16" t="s">
        <v>970</v>
      </c>
      <c r="F145" s="16" t="s">
        <v>971</v>
      </c>
      <c r="G145" s="16" t="s">
        <v>971</v>
      </c>
      <c r="H145" s="16" t="s">
        <v>972</v>
      </c>
      <c r="I145" s="16" t="s">
        <v>972</v>
      </c>
      <c r="J145" s="16" t="s">
        <v>952</v>
      </c>
      <c r="K145" s="16" t="s">
        <v>952</v>
      </c>
      <c r="L145" s="16" t="s">
        <v>434</v>
      </c>
      <c r="M145" s="16" t="s">
        <v>66</v>
      </c>
      <c r="N145" s="16">
        <v>10.59</v>
      </c>
      <c r="O145" s="14">
        <v>371685.60000000003</v>
      </c>
      <c r="P145" s="14">
        <v>371685.60000000003</v>
      </c>
      <c r="Q145" s="16" t="s">
        <v>59</v>
      </c>
      <c r="R145" s="16" t="s">
        <v>428</v>
      </c>
      <c r="S145" s="16" t="s">
        <v>975</v>
      </c>
      <c r="T145" s="16" t="s">
        <v>845</v>
      </c>
      <c r="U145" s="16"/>
      <c r="V145" s="16"/>
      <c r="W145" s="16">
        <v>0</v>
      </c>
      <c r="X145" s="16" t="s">
        <v>1127</v>
      </c>
      <c r="Y145" s="16" t="s">
        <v>948</v>
      </c>
      <c r="Z145" s="16"/>
    </row>
    <row r="146" spans="1:26" ht="57.75" customHeight="1">
      <c r="A146" s="16"/>
      <c r="B146" s="16" t="s">
        <v>958</v>
      </c>
      <c r="C146" s="16"/>
      <c r="D146" s="16" t="s">
        <v>26</v>
      </c>
      <c r="E146" s="16" t="s">
        <v>973</v>
      </c>
      <c r="F146" s="16" t="s">
        <v>974</v>
      </c>
      <c r="G146" s="16" t="s">
        <v>974</v>
      </c>
      <c r="H146" s="16" t="s">
        <v>296</v>
      </c>
      <c r="I146" s="16" t="s">
        <v>297</v>
      </c>
      <c r="J146" s="16" t="s">
        <v>953</v>
      </c>
      <c r="K146" s="16" t="s">
        <v>953</v>
      </c>
      <c r="L146" s="16" t="s">
        <v>434</v>
      </c>
      <c r="M146" s="16" t="s">
        <v>66</v>
      </c>
      <c r="N146" s="16">
        <v>5</v>
      </c>
      <c r="O146" s="14">
        <v>2380643.2000000002</v>
      </c>
      <c r="P146" s="14">
        <v>2380643.2000000002</v>
      </c>
      <c r="Q146" s="16" t="s">
        <v>59</v>
      </c>
      <c r="R146" s="16" t="s">
        <v>428</v>
      </c>
      <c r="S146" s="16" t="s">
        <v>975</v>
      </c>
      <c r="T146" s="16" t="s">
        <v>845</v>
      </c>
      <c r="U146" s="16"/>
      <c r="V146" s="16"/>
      <c r="W146" s="16">
        <v>0</v>
      </c>
      <c r="X146" s="16" t="s">
        <v>1127</v>
      </c>
      <c r="Y146" s="16" t="s">
        <v>948</v>
      </c>
      <c r="Z146" s="16"/>
    </row>
    <row r="147" spans="1:26" ht="108.75" customHeight="1">
      <c r="A147" s="16"/>
      <c r="B147" s="16" t="s">
        <v>959</v>
      </c>
      <c r="C147" s="16"/>
      <c r="D147" s="16" t="s">
        <v>26</v>
      </c>
      <c r="E147" s="16" t="s">
        <v>539</v>
      </c>
      <c r="F147" s="16" t="s">
        <v>540</v>
      </c>
      <c r="G147" s="16" t="s">
        <v>540</v>
      </c>
      <c r="H147" s="16" t="s">
        <v>541</v>
      </c>
      <c r="I147" s="16" t="s">
        <v>542</v>
      </c>
      <c r="J147" s="16" t="s">
        <v>954</v>
      </c>
      <c r="K147" s="16" t="s">
        <v>954</v>
      </c>
      <c r="L147" s="16" t="s">
        <v>434</v>
      </c>
      <c r="M147" s="16" t="s">
        <v>66</v>
      </c>
      <c r="N147" s="16">
        <v>30</v>
      </c>
      <c r="O147" s="14">
        <v>1258545.6000000001</v>
      </c>
      <c r="P147" s="14">
        <v>1258545.6000000001</v>
      </c>
      <c r="Q147" s="16" t="s">
        <v>59</v>
      </c>
      <c r="R147" s="16" t="s">
        <v>428</v>
      </c>
      <c r="S147" s="16" t="s">
        <v>975</v>
      </c>
      <c r="T147" s="16" t="s">
        <v>845</v>
      </c>
      <c r="U147" s="16"/>
      <c r="V147" s="16"/>
      <c r="W147" s="16">
        <v>0</v>
      </c>
      <c r="X147" s="16" t="s">
        <v>1127</v>
      </c>
      <c r="Y147" s="16" t="s">
        <v>948</v>
      </c>
      <c r="Z147" s="16"/>
    </row>
    <row r="148" spans="1:26" ht="77.25" customHeight="1">
      <c r="A148" s="16"/>
      <c r="B148" s="16" t="s">
        <v>960</v>
      </c>
      <c r="C148" s="16"/>
      <c r="D148" s="16" t="s">
        <v>26</v>
      </c>
      <c r="E148" s="16" t="s">
        <v>1016</v>
      </c>
      <c r="F148" s="16" t="s">
        <v>1017</v>
      </c>
      <c r="G148" s="16" t="s">
        <v>1017</v>
      </c>
      <c r="H148" s="16" t="s">
        <v>1018</v>
      </c>
      <c r="I148" s="16" t="s">
        <v>1018</v>
      </c>
      <c r="J148" s="16" t="s">
        <v>976</v>
      </c>
      <c r="K148" s="16" t="s">
        <v>976</v>
      </c>
      <c r="L148" s="16" t="s">
        <v>120</v>
      </c>
      <c r="M148" s="16" t="s">
        <v>66</v>
      </c>
      <c r="N148" s="16">
        <v>1</v>
      </c>
      <c r="O148" s="14">
        <v>22401.600000000002</v>
      </c>
      <c r="P148" s="14">
        <v>22401.600000000002</v>
      </c>
      <c r="Q148" s="16" t="s">
        <v>955</v>
      </c>
      <c r="R148" s="16" t="s">
        <v>426</v>
      </c>
      <c r="S148" s="16" t="s">
        <v>119</v>
      </c>
      <c r="T148" s="16" t="s">
        <v>845</v>
      </c>
      <c r="U148" s="16"/>
      <c r="V148" s="16"/>
      <c r="W148" s="16">
        <v>0</v>
      </c>
      <c r="X148" s="16" t="s">
        <v>1127</v>
      </c>
      <c r="Y148" s="16" t="s">
        <v>948</v>
      </c>
      <c r="Z148" s="16"/>
    </row>
    <row r="149" spans="1:26" ht="83.25" customHeight="1">
      <c r="A149" s="16"/>
      <c r="B149" s="16" t="s">
        <v>961</v>
      </c>
      <c r="C149" s="16"/>
      <c r="D149" s="16" t="s">
        <v>26</v>
      </c>
      <c r="E149" s="16" t="s">
        <v>1019</v>
      </c>
      <c r="F149" s="16" t="s">
        <v>1020</v>
      </c>
      <c r="G149" s="16" t="s">
        <v>1020</v>
      </c>
      <c r="H149" s="16" t="s">
        <v>1021</v>
      </c>
      <c r="I149" s="16" t="s">
        <v>1021</v>
      </c>
      <c r="J149" s="16" t="s">
        <v>977</v>
      </c>
      <c r="K149" s="16" t="s">
        <v>977</v>
      </c>
      <c r="L149" s="16" t="s">
        <v>120</v>
      </c>
      <c r="M149" s="16" t="s">
        <v>66</v>
      </c>
      <c r="N149" s="16">
        <v>1</v>
      </c>
      <c r="O149" s="14">
        <v>7758.4</v>
      </c>
      <c r="P149" s="14">
        <v>7758.4</v>
      </c>
      <c r="Q149" s="16" t="s">
        <v>955</v>
      </c>
      <c r="R149" s="16" t="s">
        <v>426</v>
      </c>
      <c r="S149" s="16" t="s">
        <v>119</v>
      </c>
      <c r="T149" s="16" t="s">
        <v>845</v>
      </c>
      <c r="U149" s="16"/>
      <c r="V149" s="16"/>
      <c r="W149" s="16">
        <v>0</v>
      </c>
      <c r="X149" s="16" t="s">
        <v>1127</v>
      </c>
      <c r="Y149" s="16" t="s">
        <v>948</v>
      </c>
      <c r="Z149" s="16"/>
    </row>
    <row r="150" spans="1:26" ht="83.25" customHeight="1">
      <c r="A150" s="16"/>
      <c r="B150" s="16" t="s">
        <v>962</v>
      </c>
      <c r="C150" s="16"/>
      <c r="D150" s="16" t="s">
        <v>26</v>
      </c>
      <c r="E150" s="16" t="s">
        <v>1022</v>
      </c>
      <c r="F150" s="16" t="s">
        <v>1020</v>
      </c>
      <c r="G150" s="16" t="s">
        <v>1020</v>
      </c>
      <c r="H150" s="16" t="s">
        <v>1023</v>
      </c>
      <c r="I150" s="16" t="s">
        <v>1023</v>
      </c>
      <c r="J150" s="16" t="s">
        <v>978</v>
      </c>
      <c r="K150" s="16" t="s">
        <v>978</v>
      </c>
      <c r="L150" s="16" t="s">
        <v>120</v>
      </c>
      <c r="M150" s="16" t="s">
        <v>66</v>
      </c>
      <c r="N150" s="16">
        <v>1</v>
      </c>
      <c r="O150" s="14">
        <v>7758.4</v>
      </c>
      <c r="P150" s="14">
        <v>7758.4</v>
      </c>
      <c r="Q150" s="16" t="s">
        <v>955</v>
      </c>
      <c r="R150" s="16" t="s">
        <v>426</v>
      </c>
      <c r="S150" s="16" t="s">
        <v>119</v>
      </c>
      <c r="T150" s="16" t="s">
        <v>845</v>
      </c>
      <c r="U150" s="16"/>
      <c r="V150" s="16"/>
      <c r="W150" s="16">
        <v>0</v>
      </c>
      <c r="X150" s="16" t="s">
        <v>1127</v>
      </c>
      <c r="Y150" s="16" t="s">
        <v>948</v>
      </c>
      <c r="Z150" s="16"/>
    </row>
    <row r="151" spans="1:26" ht="83.25" customHeight="1">
      <c r="A151" s="16"/>
      <c r="B151" s="16" t="s">
        <v>963</v>
      </c>
      <c r="C151" s="16"/>
      <c r="D151" s="16" t="s">
        <v>26</v>
      </c>
      <c r="E151" s="16" t="s">
        <v>1024</v>
      </c>
      <c r="F151" s="16" t="s">
        <v>1025</v>
      </c>
      <c r="G151" s="16" t="s">
        <v>1025</v>
      </c>
      <c r="H151" s="16" t="s">
        <v>1026</v>
      </c>
      <c r="I151" s="16" t="s">
        <v>1026</v>
      </c>
      <c r="J151" s="16" t="s">
        <v>979</v>
      </c>
      <c r="K151" s="16" t="s">
        <v>979</v>
      </c>
      <c r="L151" s="16" t="s">
        <v>120</v>
      </c>
      <c r="M151" s="16" t="s">
        <v>66</v>
      </c>
      <c r="N151" s="16">
        <v>1</v>
      </c>
      <c r="O151" s="14">
        <v>7488</v>
      </c>
      <c r="P151" s="14">
        <v>7488</v>
      </c>
      <c r="Q151" s="16" t="s">
        <v>955</v>
      </c>
      <c r="R151" s="16" t="s">
        <v>426</v>
      </c>
      <c r="S151" s="16" t="s">
        <v>119</v>
      </c>
      <c r="T151" s="16" t="s">
        <v>845</v>
      </c>
      <c r="U151" s="16"/>
      <c r="V151" s="16"/>
      <c r="W151" s="16">
        <v>0</v>
      </c>
      <c r="X151" s="16" t="s">
        <v>1127</v>
      </c>
      <c r="Y151" s="16" t="s">
        <v>948</v>
      </c>
      <c r="Z151" s="16"/>
    </row>
    <row r="152" spans="1:26" ht="83.25" customHeight="1">
      <c r="A152" s="16"/>
      <c r="B152" s="16" t="s">
        <v>964</v>
      </c>
      <c r="C152" s="16"/>
      <c r="D152" s="16" t="s">
        <v>26</v>
      </c>
      <c r="E152" s="16" t="s">
        <v>1027</v>
      </c>
      <c r="F152" s="16" t="s">
        <v>1020</v>
      </c>
      <c r="G152" s="16" t="s">
        <v>1020</v>
      </c>
      <c r="H152" s="16" t="s">
        <v>1028</v>
      </c>
      <c r="I152" s="16" t="s">
        <v>1028</v>
      </c>
      <c r="J152" s="16" t="s">
        <v>980</v>
      </c>
      <c r="K152" s="16" t="s">
        <v>980</v>
      </c>
      <c r="L152" s="16" t="s">
        <v>120</v>
      </c>
      <c r="M152" s="16" t="s">
        <v>66</v>
      </c>
      <c r="N152" s="16">
        <v>1</v>
      </c>
      <c r="O152" s="14">
        <v>6988.8</v>
      </c>
      <c r="P152" s="14">
        <v>6988.8</v>
      </c>
      <c r="Q152" s="16" t="s">
        <v>955</v>
      </c>
      <c r="R152" s="16" t="s">
        <v>426</v>
      </c>
      <c r="S152" s="16" t="s">
        <v>119</v>
      </c>
      <c r="T152" s="16" t="s">
        <v>845</v>
      </c>
      <c r="U152" s="16"/>
      <c r="V152" s="16"/>
      <c r="W152" s="16">
        <v>0</v>
      </c>
      <c r="X152" s="16" t="s">
        <v>1127</v>
      </c>
      <c r="Y152" s="16" t="s">
        <v>948</v>
      </c>
      <c r="Z152" s="16"/>
    </row>
    <row r="153" spans="1:26" ht="83.25" customHeight="1">
      <c r="A153" s="16"/>
      <c r="B153" s="16" t="s">
        <v>965</v>
      </c>
      <c r="C153" s="16"/>
      <c r="D153" s="16" t="s">
        <v>26</v>
      </c>
      <c r="E153" s="16" t="s">
        <v>1029</v>
      </c>
      <c r="F153" s="16" t="s">
        <v>1017</v>
      </c>
      <c r="G153" s="16" t="s">
        <v>1017</v>
      </c>
      <c r="H153" s="16" t="s">
        <v>1023</v>
      </c>
      <c r="I153" s="16" t="s">
        <v>1023</v>
      </c>
      <c r="J153" s="16" t="s">
        <v>981</v>
      </c>
      <c r="K153" s="16" t="s">
        <v>981</v>
      </c>
      <c r="L153" s="16" t="s">
        <v>120</v>
      </c>
      <c r="M153" s="16" t="s">
        <v>66</v>
      </c>
      <c r="N153" s="16">
        <v>1</v>
      </c>
      <c r="O153" s="14">
        <v>6988.8</v>
      </c>
      <c r="P153" s="14">
        <v>6988.8</v>
      </c>
      <c r="Q153" s="16" t="s">
        <v>955</v>
      </c>
      <c r="R153" s="16" t="s">
        <v>426</v>
      </c>
      <c r="S153" s="16" t="s">
        <v>119</v>
      </c>
      <c r="T153" s="16" t="s">
        <v>845</v>
      </c>
      <c r="U153" s="16"/>
      <c r="V153" s="16"/>
      <c r="W153" s="16">
        <v>0</v>
      </c>
      <c r="X153" s="16" t="s">
        <v>1127</v>
      </c>
      <c r="Y153" s="16" t="s">
        <v>948</v>
      </c>
      <c r="Z153" s="16"/>
    </row>
    <row r="154" spans="1:26" ht="83.25" customHeight="1">
      <c r="A154" s="16"/>
      <c r="B154" s="16" t="s">
        <v>1069</v>
      </c>
      <c r="C154" s="16"/>
      <c r="D154" s="16" t="s">
        <v>26</v>
      </c>
      <c r="E154" s="16" t="s">
        <v>1030</v>
      </c>
      <c r="F154" s="16" t="s">
        <v>1017</v>
      </c>
      <c r="G154" s="16" t="s">
        <v>1017</v>
      </c>
      <c r="H154" s="16" t="s">
        <v>1021</v>
      </c>
      <c r="I154" s="16" t="s">
        <v>1021</v>
      </c>
      <c r="J154" s="16" t="s">
        <v>982</v>
      </c>
      <c r="K154" s="16" t="s">
        <v>982</v>
      </c>
      <c r="L154" s="16" t="s">
        <v>120</v>
      </c>
      <c r="M154" s="16" t="s">
        <v>66</v>
      </c>
      <c r="N154" s="16">
        <v>1</v>
      </c>
      <c r="O154" s="14">
        <v>6988.8</v>
      </c>
      <c r="P154" s="14">
        <v>6988.8</v>
      </c>
      <c r="Q154" s="16" t="s">
        <v>955</v>
      </c>
      <c r="R154" s="16" t="s">
        <v>426</v>
      </c>
      <c r="S154" s="16" t="s">
        <v>119</v>
      </c>
      <c r="T154" s="16" t="s">
        <v>845</v>
      </c>
      <c r="U154" s="16"/>
      <c r="V154" s="16"/>
      <c r="W154" s="16">
        <v>0</v>
      </c>
      <c r="X154" s="16" t="s">
        <v>1127</v>
      </c>
      <c r="Y154" s="16" t="s">
        <v>948</v>
      </c>
      <c r="Z154" s="16"/>
    </row>
    <row r="155" spans="1:26" ht="83.25" customHeight="1">
      <c r="A155" s="16"/>
      <c r="B155" s="16" t="s">
        <v>1070</v>
      </c>
      <c r="C155" s="16"/>
      <c r="D155" s="16" t="s">
        <v>26</v>
      </c>
      <c r="E155" s="16" t="s">
        <v>1031</v>
      </c>
      <c r="F155" s="16" t="s">
        <v>1017</v>
      </c>
      <c r="G155" s="16" t="s">
        <v>1017</v>
      </c>
      <c r="H155" s="16" t="s">
        <v>1028</v>
      </c>
      <c r="I155" s="16" t="s">
        <v>1028</v>
      </c>
      <c r="J155" s="16" t="s">
        <v>983</v>
      </c>
      <c r="K155" s="16" t="s">
        <v>983</v>
      </c>
      <c r="L155" s="16" t="s">
        <v>120</v>
      </c>
      <c r="M155" s="16" t="s">
        <v>66</v>
      </c>
      <c r="N155" s="16">
        <v>1</v>
      </c>
      <c r="O155" s="14">
        <v>11960</v>
      </c>
      <c r="P155" s="14">
        <v>11960</v>
      </c>
      <c r="Q155" s="16" t="s">
        <v>955</v>
      </c>
      <c r="R155" s="16" t="s">
        <v>426</v>
      </c>
      <c r="S155" s="16" t="s">
        <v>119</v>
      </c>
      <c r="T155" s="16" t="s">
        <v>845</v>
      </c>
      <c r="U155" s="16"/>
      <c r="V155" s="16"/>
      <c r="W155" s="16">
        <v>0</v>
      </c>
      <c r="X155" s="16" t="s">
        <v>1127</v>
      </c>
      <c r="Y155" s="16" t="s">
        <v>948</v>
      </c>
      <c r="Z155" s="16"/>
    </row>
    <row r="156" spans="1:26" ht="75">
      <c r="A156" s="16"/>
      <c r="B156" s="16" t="s">
        <v>1071</v>
      </c>
      <c r="C156" s="16"/>
      <c r="D156" s="16" t="s">
        <v>26</v>
      </c>
      <c r="E156" s="16" t="s">
        <v>1027</v>
      </c>
      <c r="F156" s="16" t="s">
        <v>1020</v>
      </c>
      <c r="G156" s="16" t="s">
        <v>1020</v>
      </c>
      <c r="H156" s="16" t="s">
        <v>1028</v>
      </c>
      <c r="I156" s="16" t="s">
        <v>1028</v>
      </c>
      <c r="J156" s="16" t="s">
        <v>984</v>
      </c>
      <c r="K156" s="16" t="s">
        <v>984</v>
      </c>
      <c r="L156" s="16" t="s">
        <v>120</v>
      </c>
      <c r="M156" s="16" t="s">
        <v>66</v>
      </c>
      <c r="N156" s="16">
        <v>1</v>
      </c>
      <c r="O156" s="14">
        <v>11752</v>
      </c>
      <c r="P156" s="14">
        <v>11752</v>
      </c>
      <c r="Q156" s="16" t="s">
        <v>955</v>
      </c>
      <c r="R156" s="16" t="s">
        <v>426</v>
      </c>
      <c r="S156" s="16" t="s">
        <v>119</v>
      </c>
      <c r="T156" s="16" t="s">
        <v>845</v>
      </c>
      <c r="U156" s="16"/>
      <c r="V156" s="16"/>
      <c r="W156" s="16">
        <v>0</v>
      </c>
      <c r="X156" s="16" t="s">
        <v>1127</v>
      </c>
      <c r="Y156" s="16" t="s">
        <v>948</v>
      </c>
      <c r="Z156" s="16"/>
    </row>
    <row r="157" spans="1:26" ht="75">
      <c r="A157" s="16"/>
      <c r="B157" s="16" t="s">
        <v>1072</v>
      </c>
      <c r="C157" s="16"/>
      <c r="D157" s="16" t="s">
        <v>26</v>
      </c>
      <c r="E157" s="16" t="s">
        <v>1029</v>
      </c>
      <c r="F157" s="16" t="s">
        <v>1017</v>
      </c>
      <c r="G157" s="16" t="s">
        <v>1017</v>
      </c>
      <c r="H157" s="16" t="s">
        <v>1023</v>
      </c>
      <c r="I157" s="16" t="s">
        <v>1023</v>
      </c>
      <c r="J157" s="16" t="s">
        <v>985</v>
      </c>
      <c r="K157" s="16" t="s">
        <v>985</v>
      </c>
      <c r="L157" s="16" t="s">
        <v>120</v>
      </c>
      <c r="M157" s="16" t="s">
        <v>66</v>
      </c>
      <c r="N157" s="16">
        <v>1</v>
      </c>
      <c r="O157" s="14">
        <v>11752</v>
      </c>
      <c r="P157" s="14">
        <v>11752</v>
      </c>
      <c r="Q157" s="16" t="s">
        <v>955</v>
      </c>
      <c r="R157" s="16" t="s">
        <v>426</v>
      </c>
      <c r="S157" s="16" t="s">
        <v>119</v>
      </c>
      <c r="T157" s="16" t="s">
        <v>845</v>
      </c>
      <c r="U157" s="16"/>
      <c r="V157" s="16"/>
      <c r="W157" s="16">
        <v>0</v>
      </c>
      <c r="X157" s="16" t="s">
        <v>1127</v>
      </c>
      <c r="Y157" s="16" t="s">
        <v>948</v>
      </c>
      <c r="Z157" s="16"/>
    </row>
    <row r="158" spans="1:26" ht="60">
      <c r="A158" s="16"/>
      <c r="B158" s="16" t="s">
        <v>1073</v>
      </c>
      <c r="C158" s="16"/>
      <c r="D158" s="16" t="s">
        <v>26</v>
      </c>
      <c r="E158" s="16" t="s">
        <v>1030</v>
      </c>
      <c r="F158" s="16" t="s">
        <v>1017</v>
      </c>
      <c r="G158" s="16" t="s">
        <v>1017</v>
      </c>
      <c r="H158" s="16" t="s">
        <v>1021</v>
      </c>
      <c r="I158" s="16" t="s">
        <v>1021</v>
      </c>
      <c r="J158" s="16" t="s">
        <v>986</v>
      </c>
      <c r="K158" s="16" t="s">
        <v>986</v>
      </c>
      <c r="L158" s="16" t="s">
        <v>120</v>
      </c>
      <c r="M158" s="16" t="s">
        <v>66</v>
      </c>
      <c r="N158" s="16">
        <v>1</v>
      </c>
      <c r="O158" s="14">
        <v>6864</v>
      </c>
      <c r="P158" s="14">
        <v>6864</v>
      </c>
      <c r="Q158" s="16" t="s">
        <v>955</v>
      </c>
      <c r="R158" s="16" t="s">
        <v>426</v>
      </c>
      <c r="S158" s="16" t="s">
        <v>119</v>
      </c>
      <c r="T158" s="16" t="s">
        <v>845</v>
      </c>
      <c r="U158" s="16"/>
      <c r="V158" s="16"/>
      <c r="W158" s="16">
        <v>0</v>
      </c>
      <c r="X158" s="16" t="s">
        <v>1127</v>
      </c>
      <c r="Y158" s="16" t="s">
        <v>948</v>
      </c>
      <c r="Z158" s="16"/>
    </row>
    <row r="159" spans="1:26" ht="75">
      <c r="A159" s="16"/>
      <c r="B159" s="16" t="s">
        <v>1074</v>
      </c>
      <c r="C159" s="16"/>
      <c r="D159" s="16" t="s">
        <v>26</v>
      </c>
      <c r="E159" s="16" t="s">
        <v>1031</v>
      </c>
      <c r="F159" s="16" t="s">
        <v>1017</v>
      </c>
      <c r="G159" s="16" t="s">
        <v>1017</v>
      </c>
      <c r="H159" s="16" t="s">
        <v>1028</v>
      </c>
      <c r="I159" s="16" t="s">
        <v>1028</v>
      </c>
      <c r="J159" s="16" t="s">
        <v>987</v>
      </c>
      <c r="K159" s="16" t="s">
        <v>987</v>
      </c>
      <c r="L159" s="16" t="s">
        <v>120</v>
      </c>
      <c r="M159" s="16" t="s">
        <v>66</v>
      </c>
      <c r="N159" s="16">
        <v>1</v>
      </c>
      <c r="O159" s="14">
        <v>6240</v>
      </c>
      <c r="P159" s="14">
        <v>6240</v>
      </c>
      <c r="Q159" s="16" t="s">
        <v>955</v>
      </c>
      <c r="R159" s="16" t="s">
        <v>426</v>
      </c>
      <c r="S159" s="16" t="s">
        <v>119</v>
      </c>
      <c r="T159" s="16" t="s">
        <v>845</v>
      </c>
      <c r="U159" s="16"/>
      <c r="V159" s="16"/>
      <c r="W159" s="16">
        <v>0</v>
      </c>
      <c r="X159" s="16" t="s">
        <v>1127</v>
      </c>
      <c r="Y159" s="16" t="s">
        <v>948</v>
      </c>
      <c r="Z159" s="16"/>
    </row>
    <row r="160" spans="1:26" ht="60">
      <c r="A160" s="16"/>
      <c r="B160" s="16" t="s">
        <v>1075</v>
      </c>
      <c r="C160" s="16"/>
      <c r="D160" s="16" t="s">
        <v>26</v>
      </c>
      <c r="E160" s="16" t="s">
        <v>1016</v>
      </c>
      <c r="F160" s="16" t="s">
        <v>1017</v>
      </c>
      <c r="G160" s="16" t="s">
        <v>1017</v>
      </c>
      <c r="H160" s="16" t="s">
        <v>1018</v>
      </c>
      <c r="I160" s="16" t="s">
        <v>1018</v>
      </c>
      <c r="J160" s="16" t="s">
        <v>988</v>
      </c>
      <c r="K160" s="16" t="s">
        <v>988</v>
      </c>
      <c r="L160" s="16" t="s">
        <v>120</v>
      </c>
      <c r="M160" s="16" t="s">
        <v>66</v>
      </c>
      <c r="N160" s="16">
        <v>1</v>
      </c>
      <c r="O160" s="14">
        <v>8320</v>
      </c>
      <c r="P160" s="14">
        <v>8320</v>
      </c>
      <c r="Q160" s="16" t="s">
        <v>955</v>
      </c>
      <c r="R160" s="16" t="s">
        <v>426</v>
      </c>
      <c r="S160" s="16" t="s">
        <v>119</v>
      </c>
      <c r="T160" s="16" t="s">
        <v>845</v>
      </c>
      <c r="U160" s="16"/>
      <c r="V160" s="16"/>
      <c r="W160" s="16">
        <v>0</v>
      </c>
      <c r="X160" s="16" t="s">
        <v>1127</v>
      </c>
      <c r="Y160" s="16" t="s">
        <v>948</v>
      </c>
      <c r="Z160" s="16"/>
    </row>
    <row r="161" spans="1:26" ht="60">
      <c r="A161" s="16"/>
      <c r="B161" s="16" t="s">
        <v>1076</v>
      </c>
      <c r="C161" s="16"/>
      <c r="D161" s="16" t="s">
        <v>26</v>
      </c>
      <c r="E161" s="16" t="s">
        <v>1019</v>
      </c>
      <c r="F161" s="16" t="s">
        <v>1020</v>
      </c>
      <c r="G161" s="16" t="s">
        <v>1020</v>
      </c>
      <c r="H161" s="16" t="s">
        <v>1021</v>
      </c>
      <c r="I161" s="16" t="s">
        <v>1021</v>
      </c>
      <c r="J161" s="16" t="s">
        <v>989</v>
      </c>
      <c r="K161" s="16" t="s">
        <v>989</v>
      </c>
      <c r="L161" s="16" t="s">
        <v>120</v>
      </c>
      <c r="M161" s="16" t="s">
        <v>66</v>
      </c>
      <c r="N161" s="16">
        <v>1</v>
      </c>
      <c r="O161" s="14">
        <v>8320</v>
      </c>
      <c r="P161" s="14">
        <v>8320</v>
      </c>
      <c r="Q161" s="16" t="s">
        <v>955</v>
      </c>
      <c r="R161" s="16" t="s">
        <v>426</v>
      </c>
      <c r="S161" s="16" t="s">
        <v>119</v>
      </c>
      <c r="T161" s="16" t="s">
        <v>845</v>
      </c>
      <c r="U161" s="16"/>
      <c r="V161" s="16"/>
      <c r="W161" s="16">
        <v>0</v>
      </c>
      <c r="X161" s="16" t="s">
        <v>1127</v>
      </c>
      <c r="Y161" s="16" t="s">
        <v>948</v>
      </c>
      <c r="Z161" s="16"/>
    </row>
    <row r="162" spans="1:26" ht="60">
      <c r="A162" s="16"/>
      <c r="B162" s="16" t="s">
        <v>1077</v>
      </c>
      <c r="C162" s="16"/>
      <c r="D162" s="16" t="s">
        <v>26</v>
      </c>
      <c r="E162" s="16" t="s">
        <v>1022</v>
      </c>
      <c r="F162" s="16" t="s">
        <v>1020</v>
      </c>
      <c r="G162" s="16" t="s">
        <v>1020</v>
      </c>
      <c r="H162" s="16" t="s">
        <v>1023</v>
      </c>
      <c r="I162" s="16" t="s">
        <v>1023</v>
      </c>
      <c r="J162" s="16" t="s">
        <v>990</v>
      </c>
      <c r="K162" s="16" t="s">
        <v>990</v>
      </c>
      <c r="L162" s="16" t="s">
        <v>120</v>
      </c>
      <c r="M162" s="16" t="s">
        <v>66</v>
      </c>
      <c r="N162" s="16">
        <v>1</v>
      </c>
      <c r="O162" s="14">
        <v>8320</v>
      </c>
      <c r="P162" s="14">
        <v>8320</v>
      </c>
      <c r="Q162" s="16" t="s">
        <v>955</v>
      </c>
      <c r="R162" s="16" t="s">
        <v>426</v>
      </c>
      <c r="S162" s="16" t="s">
        <v>119</v>
      </c>
      <c r="T162" s="16" t="s">
        <v>845</v>
      </c>
      <c r="U162" s="16"/>
      <c r="V162" s="16"/>
      <c r="W162" s="16">
        <v>0</v>
      </c>
      <c r="X162" s="16" t="s">
        <v>1127</v>
      </c>
      <c r="Y162" s="16" t="s">
        <v>948</v>
      </c>
      <c r="Z162" s="16"/>
    </row>
    <row r="163" spans="1:26" ht="75">
      <c r="A163" s="16"/>
      <c r="B163" s="16" t="s">
        <v>1078</v>
      </c>
      <c r="C163" s="16"/>
      <c r="D163" s="16" t="s">
        <v>26</v>
      </c>
      <c r="E163" s="16" t="s">
        <v>1027</v>
      </c>
      <c r="F163" s="16" t="s">
        <v>1020</v>
      </c>
      <c r="G163" s="16" t="s">
        <v>1020</v>
      </c>
      <c r="H163" s="16" t="s">
        <v>1028</v>
      </c>
      <c r="I163" s="16" t="s">
        <v>1028</v>
      </c>
      <c r="J163" s="16" t="s">
        <v>991</v>
      </c>
      <c r="K163" s="16" t="s">
        <v>991</v>
      </c>
      <c r="L163" s="16" t="s">
        <v>120</v>
      </c>
      <c r="M163" s="16" t="s">
        <v>66</v>
      </c>
      <c r="N163" s="16">
        <v>1</v>
      </c>
      <c r="O163" s="14">
        <v>8320</v>
      </c>
      <c r="P163" s="14">
        <v>8320</v>
      </c>
      <c r="Q163" s="16" t="s">
        <v>955</v>
      </c>
      <c r="R163" s="16" t="s">
        <v>426</v>
      </c>
      <c r="S163" s="16" t="s">
        <v>119</v>
      </c>
      <c r="T163" s="16" t="s">
        <v>845</v>
      </c>
      <c r="U163" s="16"/>
      <c r="V163" s="16"/>
      <c r="W163" s="16">
        <v>0</v>
      </c>
      <c r="X163" s="16" t="s">
        <v>1127</v>
      </c>
      <c r="Y163" s="16" t="s">
        <v>948</v>
      </c>
      <c r="Z163" s="16"/>
    </row>
    <row r="164" spans="1:26" ht="90">
      <c r="A164" s="16"/>
      <c r="B164" s="16" t="s">
        <v>1079</v>
      </c>
      <c r="C164" s="16"/>
      <c r="D164" s="16" t="s">
        <v>26</v>
      </c>
      <c r="E164" s="16" t="s">
        <v>1029</v>
      </c>
      <c r="F164" s="16" t="s">
        <v>1017</v>
      </c>
      <c r="G164" s="16" t="s">
        <v>1017</v>
      </c>
      <c r="H164" s="16" t="s">
        <v>1023</v>
      </c>
      <c r="I164" s="16" t="s">
        <v>1023</v>
      </c>
      <c r="J164" s="16" t="s">
        <v>992</v>
      </c>
      <c r="K164" s="16" t="s">
        <v>992</v>
      </c>
      <c r="L164" s="16" t="s">
        <v>120</v>
      </c>
      <c r="M164" s="16" t="s">
        <v>66</v>
      </c>
      <c r="N164" s="16">
        <v>1</v>
      </c>
      <c r="O164" s="14">
        <v>11648</v>
      </c>
      <c r="P164" s="14">
        <v>11648</v>
      </c>
      <c r="Q164" s="16" t="s">
        <v>955</v>
      </c>
      <c r="R164" s="16" t="s">
        <v>426</v>
      </c>
      <c r="S164" s="16" t="s">
        <v>119</v>
      </c>
      <c r="T164" s="16" t="s">
        <v>845</v>
      </c>
      <c r="U164" s="16"/>
      <c r="V164" s="16"/>
      <c r="W164" s="16">
        <v>0</v>
      </c>
      <c r="X164" s="16" t="s">
        <v>1127</v>
      </c>
      <c r="Y164" s="16" t="s">
        <v>948</v>
      </c>
      <c r="Z164" s="16"/>
    </row>
    <row r="165" spans="1:26" ht="60">
      <c r="A165" s="16"/>
      <c r="B165" s="16" t="s">
        <v>1080</v>
      </c>
      <c r="C165" s="16"/>
      <c r="D165" s="16" t="s">
        <v>26</v>
      </c>
      <c r="E165" s="16" t="s">
        <v>1030</v>
      </c>
      <c r="F165" s="16" t="s">
        <v>1017</v>
      </c>
      <c r="G165" s="16" t="s">
        <v>1017</v>
      </c>
      <c r="H165" s="16" t="s">
        <v>1021</v>
      </c>
      <c r="I165" s="16" t="s">
        <v>1021</v>
      </c>
      <c r="J165" s="16" t="s">
        <v>993</v>
      </c>
      <c r="K165" s="16" t="s">
        <v>993</v>
      </c>
      <c r="L165" s="16" t="s">
        <v>120</v>
      </c>
      <c r="M165" s="16" t="s">
        <v>66</v>
      </c>
      <c r="N165" s="16">
        <v>1</v>
      </c>
      <c r="O165" s="14">
        <v>8964.8000000000011</v>
      </c>
      <c r="P165" s="14">
        <v>8964.8000000000011</v>
      </c>
      <c r="Q165" s="16" t="s">
        <v>955</v>
      </c>
      <c r="R165" s="16" t="s">
        <v>426</v>
      </c>
      <c r="S165" s="16" t="s">
        <v>119</v>
      </c>
      <c r="T165" s="16" t="s">
        <v>845</v>
      </c>
      <c r="U165" s="16"/>
      <c r="V165" s="16"/>
      <c r="W165" s="16">
        <v>0</v>
      </c>
      <c r="X165" s="16" t="s">
        <v>1127</v>
      </c>
      <c r="Y165" s="16" t="s">
        <v>948</v>
      </c>
      <c r="Z165" s="16"/>
    </row>
    <row r="166" spans="1:26" ht="75">
      <c r="A166" s="16"/>
      <c r="B166" s="16" t="s">
        <v>1081</v>
      </c>
      <c r="C166" s="16"/>
      <c r="D166" s="16" t="s">
        <v>26</v>
      </c>
      <c r="E166" s="16" t="s">
        <v>1031</v>
      </c>
      <c r="F166" s="16" t="s">
        <v>1017</v>
      </c>
      <c r="G166" s="16" t="s">
        <v>1017</v>
      </c>
      <c r="H166" s="16" t="s">
        <v>1028</v>
      </c>
      <c r="I166" s="16" t="s">
        <v>1028</v>
      </c>
      <c r="J166" s="16" t="s">
        <v>994</v>
      </c>
      <c r="K166" s="16" t="s">
        <v>994</v>
      </c>
      <c r="L166" s="16" t="s">
        <v>120</v>
      </c>
      <c r="M166" s="16" t="s">
        <v>66</v>
      </c>
      <c r="N166" s="16">
        <v>1</v>
      </c>
      <c r="O166" s="14">
        <v>8112</v>
      </c>
      <c r="P166" s="14">
        <v>8112</v>
      </c>
      <c r="Q166" s="16" t="s">
        <v>955</v>
      </c>
      <c r="R166" s="16" t="s">
        <v>426</v>
      </c>
      <c r="S166" s="16" t="s">
        <v>119</v>
      </c>
      <c r="T166" s="16" t="s">
        <v>845</v>
      </c>
      <c r="U166" s="16"/>
      <c r="V166" s="16"/>
      <c r="W166" s="16">
        <v>0</v>
      </c>
      <c r="X166" s="16" t="s">
        <v>1127</v>
      </c>
      <c r="Y166" s="16" t="s">
        <v>948</v>
      </c>
      <c r="Z166" s="16"/>
    </row>
    <row r="167" spans="1:26" ht="60">
      <c r="A167" s="16"/>
      <c r="B167" s="16" t="s">
        <v>1082</v>
      </c>
      <c r="C167" s="16"/>
      <c r="D167" s="16" t="s">
        <v>26</v>
      </c>
      <c r="E167" s="16" t="s">
        <v>1016</v>
      </c>
      <c r="F167" s="16" t="s">
        <v>1017</v>
      </c>
      <c r="G167" s="16" t="s">
        <v>1017</v>
      </c>
      <c r="H167" s="16" t="s">
        <v>1018</v>
      </c>
      <c r="I167" s="16" t="s">
        <v>1018</v>
      </c>
      <c r="J167" s="16" t="s">
        <v>995</v>
      </c>
      <c r="K167" s="16" t="s">
        <v>995</v>
      </c>
      <c r="L167" s="16" t="s">
        <v>120</v>
      </c>
      <c r="M167" s="16" t="s">
        <v>66</v>
      </c>
      <c r="N167" s="16">
        <v>1</v>
      </c>
      <c r="O167" s="14">
        <v>8112</v>
      </c>
      <c r="P167" s="14">
        <v>8112</v>
      </c>
      <c r="Q167" s="16" t="s">
        <v>955</v>
      </c>
      <c r="R167" s="16" t="s">
        <v>426</v>
      </c>
      <c r="S167" s="16" t="s">
        <v>119</v>
      </c>
      <c r="T167" s="16" t="s">
        <v>845</v>
      </c>
      <c r="U167" s="16"/>
      <c r="V167" s="16"/>
      <c r="W167" s="16">
        <v>0</v>
      </c>
      <c r="X167" s="16" t="s">
        <v>1127</v>
      </c>
      <c r="Y167" s="16" t="s">
        <v>948</v>
      </c>
      <c r="Z167" s="16"/>
    </row>
    <row r="168" spans="1:26" ht="60">
      <c r="A168" s="16"/>
      <c r="B168" s="16" t="s">
        <v>1083</v>
      </c>
      <c r="C168" s="16"/>
      <c r="D168" s="16" t="s">
        <v>26</v>
      </c>
      <c r="E168" s="16" t="s">
        <v>1019</v>
      </c>
      <c r="F168" s="16" t="s">
        <v>1020</v>
      </c>
      <c r="G168" s="16" t="s">
        <v>1020</v>
      </c>
      <c r="H168" s="16" t="s">
        <v>1021</v>
      </c>
      <c r="I168" s="16" t="s">
        <v>1021</v>
      </c>
      <c r="J168" s="16" t="s">
        <v>996</v>
      </c>
      <c r="K168" s="16" t="s">
        <v>996</v>
      </c>
      <c r="L168" s="16" t="s">
        <v>120</v>
      </c>
      <c r="M168" s="16" t="s">
        <v>66</v>
      </c>
      <c r="N168" s="16">
        <v>1</v>
      </c>
      <c r="O168" s="14">
        <v>6884.8</v>
      </c>
      <c r="P168" s="14">
        <v>6884.8</v>
      </c>
      <c r="Q168" s="16" t="s">
        <v>955</v>
      </c>
      <c r="R168" s="16" t="s">
        <v>426</v>
      </c>
      <c r="S168" s="16" t="s">
        <v>119</v>
      </c>
      <c r="T168" s="16" t="s">
        <v>845</v>
      </c>
      <c r="U168" s="16"/>
      <c r="V168" s="16"/>
      <c r="W168" s="16">
        <v>0</v>
      </c>
      <c r="X168" s="16" t="s">
        <v>1127</v>
      </c>
      <c r="Y168" s="16" t="s">
        <v>948</v>
      </c>
      <c r="Z168" s="16"/>
    </row>
    <row r="169" spans="1:26" ht="60">
      <c r="A169" s="16"/>
      <c r="B169" s="16" t="s">
        <v>1084</v>
      </c>
      <c r="C169" s="16"/>
      <c r="D169" s="16" t="s">
        <v>26</v>
      </c>
      <c r="E169" s="16" t="s">
        <v>1022</v>
      </c>
      <c r="F169" s="16" t="s">
        <v>1020</v>
      </c>
      <c r="G169" s="16" t="s">
        <v>1020</v>
      </c>
      <c r="H169" s="16" t="s">
        <v>1023</v>
      </c>
      <c r="I169" s="16" t="s">
        <v>1023</v>
      </c>
      <c r="J169" s="16" t="s">
        <v>997</v>
      </c>
      <c r="K169" s="16" t="s">
        <v>997</v>
      </c>
      <c r="L169" s="16" t="s">
        <v>120</v>
      </c>
      <c r="M169" s="16" t="s">
        <v>66</v>
      </c>
      <c r="N169" s="16">
        <v>1</v>
      </c>
      <c r="O169" s="14">
        <v>6884.8</v>
      </c>
      <c r="P169" s="14">
        <v>6884.8</v>
      </c>
      <c r="Q169" s="16" t="s">
        <v>955</v>
      </c>
      <c r="R169" s="16" t="s">
        <v>426</v>
      </c>
      <c r="S169" s="16" t="s">
        <v>119</v>
      </c>
      <c r="T169" s="16" t="s">
        <v>845</v>
      </c>
      <c r="U169" s="16"/>
      <c r="V169" s="16"/>
      <c r="W169" s="16">
        <v>0</v>
      </c>
      <c r="X169" s="16" t="s">
        <v>1127</v>
      </c>
      <c r="Y169" s="16" t="s">
        <v>948</v>
      </c>
      <c r="Z169" s="16"/>
    </row>
    <row r="170" spans="1:26" ht="60">
      <c r="A170" s="16"/>
      <c r="B170" s="16" t="s">
        <v>1085</v>
      </c>
      <c r="C170" s="16"/>
      <c r="D170" s="16" t="s">
        <v>26</v>
      </c>
      <c r="E170" s="16" t="s">
        <v>1016</v>
      </c>
      <c r="F170" s="16" t="s">
        <v>1017</v>
      </c>
      <c r="G170" s="16" t="s">
        <v>1017</v>
      </c>
      <c r="H170" s="16" t="s">
        <v>1018</v>
      </c>
      <c r="I170" s="16" t="s">
        <v>1018</v>
      </c>
      <c r="J170" s="16" t="s">
        <v>998</v>
      </c>
      <c r="K170" s="16" t="s">
        <v>998</v>
      </c>
      <c r="L170" s="16" t="s">
        <v>120</v>
      </c>
      <c r="M170" s="16" t="s">
        <v>66</v>
      </c>
      <c r="N170" s="16">
        <v>1</v>
      </c>
      <c r="O170" s="14">
        <v>21112</v>
      </c>
      <c r="P170" s="14">
        <v>21112</v>
      </c>
      <c r="Q170" s="16" t="s">
        <v>955</v>
      </c>
      <c r="R170" s="16" t="s">
        <v>426</v>
      </c>
      <c r="S170" s="16" t="s">
        <v>119</v>
      </c>
      <c r="T170" s="16" t="s">
        <v>845</v>
      </c>
      <c r="U170" s="16"/>
      <c r="V170" s="16"/>
      <c r="W170" s="16">
        <v>0</v>
      </c>
      <c r="X170" s="16" t="s">
        <v>1127</v>
      </c>
      <c r="Y170" s="16" t="s">
        <v>948</v>
      </c>
      <c r="Z170" s="16"/>
    </row>
    <row r="171" spans="1:26" ht="60">
      <c r="A171" s="16"/>
      <c r="B171" s="16" t="s">
        <v>1086</v>
      </c>
      <c r="C171" s="16"/>
      <c r="D171" s="16" t="s">
        <v>26</v>
      </c>
      <c r="E171" s="16" t="s">
        <v>1016</v>
      </c>
      <c r="F171" s="16" t="s">
        <v>1017</v>
      </c>
      <c r="G171" s="16" t="s">
        <v>1017</v>
      </c>
      <c r="H171" s="16" t="s">
        <v>1018</v>
      </c>
      <c r="I171" s="16" t="s">
        <v>1018</v>
      </c>
      <c r="J171" s="16" t="s">
        <v>999</v>
      </c>
      <c r="K171" s="16" t="s">
        <v>999</v>
      </c>
      <c r="L171" s="16" t="s">
        <v>120</v>
      </c>
      <c r="M171" s="16" t="s">
        <v>66</v>
      </c>
      <c r="N171" s="16">
        <v>1</v>
      </c>
      <c r="O171" s="14">
        <v>21216</v>
      </c>
      <c r="P171" s="14">
        <v>21216</v>
      </c>
      <c r="Q171" s="16" t="s">
        <v>955</v>
      </c>
      <c r="R171" s="16" t="s">
        <v>426</v>
      </c>
      <c r="S171" s="16" t="s">
        <v>119</v>
      </c>
      <c r="T171" s="16" t="s">
        <v>845</v>
      </c>
      <c r="U171" s="16"/>
      <c r="V171" s="16"/>
      <c r="W171" s="16">
        <v>0</v>
      </c>
      <c r="X171" s="16" t="s">
        <v>1127</v>
      </c>
      <c r="Y171" s="16" t="s">
        <v>948</v>
      </c>
      <c r="Z171" s="16"/>
    </row>
    <row r="172" spans="1:26" ht="66" customHeight="1">
      <c r="A172" s="16"/>
      <c r="B172" s="16" t="s">
        <v>1087</v>
      </c>
      <c r="C172" s="16"/>
      <c r="D172" s="16" t="s">
        <v>26</v>
      </c>
      <c r="E172" s="16" t="s">
        <v>1033</v>
      </c>
      <c r="F172" s="16" t="s">
        <v>1032</v>
      </c>
      <c r="G172" s="16" t="s">
        <v>1032</v>
      </c>
      <c r="H172" s="16" t="s">
        <v>1034</v>
      </c>
      <c r="I172" s="16" t="s">
        <v>1034</v>
      </c>
      <c r="J172" s="16" t="s">
        <v>1000</v>
      </c>
      <c r="K172" s="16" t="s">
        <v>1000</v>
      </c>
      <c r="L172" s="16" t="s">
        <v>120</v>
      </c>
      <c r="M172" s="16" t="s">
        <v>66</v>
      </c>
      <c r="N172" s="16">
        <v>1</v>
      </c>
      <c r="O172" s="14">
        <v>5684.64</v>
      </c>
      <c r="P172" s="14">
        <v>5684.64</v>
      </c>
      <c r="Q172" s="16" t="s">
        <v>955</v>
      </c>
      <c r="R172" s="16" t="s">
        <v>426</v>
      </c>
      <c r="S172" s="16" t="s">
        <v>119</v>
      </c>
      <c r="T172" s="16" t="s">
        <v>845</v>
      </c>
      <c r="U172" s="16"/>
      <c r="V172" s="16"/>
      <c r="W172" s="16">
        <v>0</v>
      </c>
      <c r="X172" s="16" t="s">
        <v>1127</v>
      </c>
      <c r="Y172" s="16" t="s">
        <v>948</v>
      </c>
      <c r="Z172" s="16"/>
    </row>
    <row r="173" spans="1:26" ht="45">
      <c r="A173" s="16"/>
      <c r="B173" s="16" t="s">
        <v>1088</v>
      </c>
      <c r="C173" s="16"/>
      <c r="D173" s="16" t="s">
        <v>26</v>
      </c>
      <c r="E173" s="16" t="s">
        <v>1035</v>
      </c>
      <c r="F173" s="16" t="s">
        <v>1032</v>
      </c>
      <c r="G173" s="16" t="s">
        <v>1032</v>
      </c>
      <c r="H173" s="16" t="s">
        <v>1036</v>
      </c>
      <c r="I173" s="16" t="s">
        <v>1036</v>
      </c>
      <c r="J173" s="16" t="s">
        <v>1001</v>
      </c>
      <c r="K173" s="16" t="s">
        <v>1001</v>
      </c>
      <c r="L173" s="16" t="s">
        <v>120</v>
      </c>
      <c r="M173" s="16" t="s">
        <v>66</v>
      </c>
      <c r="N173" s="16">
        <v>1</v>
      </c>
      <c r="O173" s="14">
        <v>5684.64</v>
      </c>
      <c r="P173" s="14">
        <v>5684.64</v>
      </c>
      <c r="Q173" s="16" t="s">
        <v>955</v>
      </c>
      <c r="R173" s="16" t="s">
        <v>426</v>
      </c>
      <c r="S173" s="16" t="s">
        <v>119</v>
      </c>
      <c r="T173" s="16" t="s">
        <v>845</v>
      </c>
      <c r="U173" s="16"/>
      <c r="V173" s="16"/>
      <c r="W173" s="16">
        <v>0</v>
      </c>
      <c r="X173" s="16" t="s">
        <v>1127</v>
      </c>
      <c r="Y173" s="16" t="s">
        <v>948</v>
      </c>
      <c r="Z173" s="16"/>
    </row>
    <row r="174" spans="1:26" ht="60">
      <c r="A174" s="16"/>
      <c r="B174" s="16" t="s">
        <v>1089</v>
      </c>
      <c r="C174" s="16"/>
      <c r="D174" s="16" t="s">
        <v>26</v>
      </c>
      <c r="E174" s="16" t="s">
        <v>1037</v>
      </c>
      <c r="F174" s="16" t="s">
        <v>1038</v>
      </c>
      <c r="G174" s="16" t="s">
        <v>1038</v>
      </c>
      <c r="H174" s="16" t="s">
        <v>1039</v>
      </c>
      <c r="I174" s="16" t="s">
        <v>1039</v>
      </c>
      <c r="J174" s="16" t="s">
        <v>1002</v>
      </c>
      <c r="K174" s="16" t="s">
        <v>1002</v>
      </c>
      <c r="L174" s="16" t="s">
        <v>120</v>
      </c>
      <c r="M174" s="16" t="s">
        <v>66</v>
      </c>
      <c r="N174" s="16">
        <v>1</v>
      </c>
      <c r="O174" s="14">
        <v>5803.2</v>
      </c>
      <c r="P174" s="14">
        <v>5803.2</v>
      </c>
      <c r="Q174" s="16" t="s">
        <v>955</v>
      </c>
      <c r="R174" s="16" t="s">
        <v>426</v>
      </c>
      <c r="S174" s="16" t="s">
        <v>119</v>
      </c>
      <c r="T174" s="16" t="s">
        <v>845</v>
      </c>
      <c r="U174" s="16"/>
      <c r="V174" s="16"/>
      <c r="W174" s="16">
        <v>0</v>
      </c>
      <c r="X174" s="16" t="s">
        <v>1127</v>
      </c>
      <c r="Y174" s="16" t="s">
        <v>948</v>
      </c>
      <c r="Z174" s="16"/>
    </row>
    <row r="175" spans="1:26" ht="60">
      <c r="A175" s="16"/>
      <c r="B175" s="16" t="s">
        <v>1090</v>
      </c>
      <c r="C175" s="16"/>
      <c r="D175" s="16" t="s">
        <v>26</v>
      </c>
      <c r="E175" s="16" t="s">
        <v>1040</v>
      </c>
      <c r="F175" s="16" t="s">
        <v>1038</v>
      </c>
      <c r="G175" s="16" t="s">
        <v>1038</v>
      </c>
      <c r="H175" s="16" t="s">
        <v>1041</v>
      </c>
      <c r="I175" s="16" t="s">
        <v>1041</v>
      </c>
      <c r="J175" s="16" t="s">
        <v>1003</v>
      </c>
      <c r="K175" s="16" t="s">
        <v>1003</v>
      </c>
      <c r="L175" s="16" t="s">
        <v>120</v>
      </c>
      <c r="M175" s="16" t="s">
        <v>66</v>
      </c>
      <c r="N175" s="16">
        <v>1</v>
      </c>
      <c r="O175" s="14">
        <v>11544</v>
      </c>
      <c r="P175" s="14">
        <v>11544</v>
      </c>
      <c r="Q175" s="16" t="s">
        <v>955</v>
      </c>
      <c r="R175" s="16" t="s">
        <v>426</v>
      </c>
      <c r="S175" s="16" t="s">
        <v>119</v>
      </c>
      <c r="T175" s="16" t="s">
        <v>845</v>
      </c>
      <c r="U175" s="16"/>
      <c r="V175" s="16"/>
      <c r="W175" s="16">
        <v>0</v>
      </c>
      <c r="X175" s="16" t="s">
        <v>1127</v>
      </c>
      <c r="Y175" s="16" t="s">
        <v>948</v>
      </c>
      <c r="Z175" s="16"/>
    </row>
    <row r="176" spans="1:26" ht="60">
      <c r="A176" s="16"/>
      <c r="B176" s="16" t="s">
        <v>1091</v>
      </c>
      <c r="C176" s="16"/>
      <c r="D176" s="16" t="s">
        <v>26</v>
      </c>
      <c r="E176" s="16" t="s">
        <v>1042</v>
      </c>
      <c r="F176" s="16" t="s">
        <v>1038</v>
      </c>
      <c r="G176" s="16" t="s">
        <v>1038</v>
      </c>
      <c r="H176" s="16" t="s">
        <v>1043</v>
      </c>
      <c r="I176" s="16" t="s">
        <v>1043</v>
      </c>
      <c r="J176" s="16" t="s">
        <v>1004</v>
      </c>
      <c r="K176" s="16" t="s">
        <v>1004</v>
      </c>
      <c r="L176" s="16" t="s">
        <v>120</v>
      </c>
      <c r="M176" s="16" t="s">
        <v>66</v>
      </c>
      <c r="N176" s="16">
        <v>1</v>
      </c>
      <c r="O176" s="14">
        <v>11544</v>
      </c>
      <c r="P176" s="14">
        <v>11544</v>
      </c>
      <c r="Q176" s="16" t="s">
        <v>955</v>
      </c>
      <c r="R176" s="16" t="s">
        <v>426</v>
      </c>
      <c r="S176" s="16" t="s">
        <v>119</v>
      </c>
      <c r="T176" s="16" t="s">
        <v>845</v>
      </c>
      <c r="U176" s="16"/>
      <c r="V176" s="16"/>
      <c r="W176" s="16">
        <v>0</v>
      </c>
      <c r="X176" s="16" t="s">
        <v>1127</v>
      </c>
      <c r="Y176" s="16" t="s">
        <v>948</v>
      </c>
      <c r="Z176" s="16"/>
    </row>
    <row r="177" spans="1:26" ht="60">
      <c r="A177" s="16"/>
      <c r="B177" s="16" t="s">
        <v>1092</v>
      </c>
      <c r="C177" s="16"/>
      <c r="D177" s="16" t="s">
        <v>26</v>
      </c>
      <c r="E177" s="16" t="s">
        <v>1044</v>
      </c>
      <c r="F177" s="16" t="s">
        <v>1038</v>
      </c>
      <c r="G177" s="16" t="s">
        <v>1038</v>
      </c>
      <c r="H177" s="16" t="s">
        <v>1045</v>
      </c>
      <c r="I177" s="16" t="s">
        <v>1045</v>
      </c>
      <c r="J177" s="16" t="s">
        <v>1005</v>
      </c>
      <c r="K177" s="16" t="s">
        <v>1005</v>
      </c>
      <c r="L177" s="16" t="s">
        <v>120</v>
      </c>
      <c r="M177" s="16" t="s">
        <v>66</v>
      </c>
      <c r="N177" s="16">
        <v>1</v>
      </c>
      <c r="O177" s="14">
        <v>10608</v>
      </c>
      <c r="P177" s="14">
        <v>10608</v>
      </c>
      <c r="Q177" s="16" t="s">
        <v>955</v>
      </c>
      <c r="R177" s="16" t="s">
        <v>426</v>
      </c>
      <c r="S177" s="16" t="s">
        <v>119</v>
      </c>
      <c r="T177" s="16" t="s">
        <v>845</v>
      </c>
      <c r="U177" s="16"/>
      <c r="V177" s="16"/>
      <c r="W177" s="16">
        <v>0</v>
      </c>
      <c r="X177" s="16" t="s">
        <v>1127</v>
      </c>
      <c r="Y177" s="16" t="s">
        <v>948</v>
      </c>
      <c r="Z177" s="16"/>
    </row>
    <row r="178" spans="1:26" ht="60">
      <c r="A178" s="16"/>
      <c r="B178" s="16" t="s">
        <v>1093</v>
      </c>
      <c r="C178" s="16"/>
      <c r="D178" s="16" t="s">
        <v>26</v>
      </c>
      <c r="E178" s="16" t="s">
        <v>1046</v>
      </c>
      <c r="F178" s="16" t="s">
        <v>1038</v>
      </c>
      <c r="G178" s="16" t="s">
        <v>1038</v>
      </c>
      <c r="H178" s="16" t="s">
        <v>1047</v>
      </c>
      <c r="I178" s="16" t="s">
        <v>1047</v>
      </c>
      <c r="J178" s="16" t="s">
        <v>1006</v>
      </c>
      <c r="K178" s="16" t="s">
        <v>1006</v>
      </c>
      <c r="L178" s="16" t="s">
        <v>120</v>
      </c>
      <c r="M178" s="16" t="s">
        <v>66</v>
      </c>
      <c r="N178" s="16">
        <v>1</v>
      </c>
      <c r="O178" s="14">
        <v>10608</v>
      </c>
      <c r="P178" s="14">
        <v>10608</v>
      </c>
      <c r="Q178" s="16" t="s">
        <v>955</v>
      </c>
      <c r="R178" s="16" t="s">
        <v>426</v>
      </c>
      <c r="S178" s="16" t="s">
        <v>119</v>
      </c>
      <c r="T178" s="16" t="s">
        <v>845</v>
      </c>
      <c r="U178" s="16"/>
      <c r="V178" s="16"/>
      <c r="W178" s="16">
        <v>0</v>
      </c>
      <c r="X178" s="16" t="s">
        <v>1127</v>
      </c>
      <c r="Y178" s="16" t="s">
        <v>948</v>
      </c>
      <c r="Z178" s="16"/>
    </row>
    <row r="179" spans="1:26" ht="60">
      <c r="A179" s="16"/>
      <c r="B179" s="16" t="s">
        <v>1094</v>
      </c>
      <c r="C179" s="16"/>
      <c r="D179" s="16" t="s">
        <v>26</v>
      </c>
      <c r="E179" s="16" t="s">
        <v>1048</v>
      </c>
      <c r="F179" s="16" t="s">
        <v>1038</v>
      </c>
      <c r="G179" s="16" t="s">
        <v>1038</v>
      </c>
      <c r="H179" s="16" t="s">
        <v>1049</v>
      </c>
      <c r="I179" s="16" t="s">
        <v>1049</v>
      </c>
      <c r="J179" s="16" t="s">
        <v>1007</v>
      </c>
      <c r="K179" s="16" t="s">
        <v>1007</v>
      </c>
      <c r="L179" s="16" t="s">
        <v>120</v>
      </c>
      <c r="M179" s="16" t="s">
        <v>66</v>
      </c>
      <c r="N179" s="16">
        <v>1</v>
      </c>
      <c r="O179" s="14">
        <v>6344</v>
      </c>
      <c r="P179" s="14">
        <v>6344</v>
      </c>
      <c r="Q179" s="16" t="s">
        <v>955</v>
      </c>
      <c r="R179" s="16" t="s">
        <v>426</v>
      </c>
      <c r="S179" s="16" t="s">
        <v>119</v>
      </c>
      <c r="T179" s="16" t="s">
        <v>845</v>
      </c>
      <c r="U179" s="16"/>
      <c r="V179" s="16"/>
      <c r="W179" s="16">
        <v>0</v>
      </c>
      <c r="X179" s="16" t="s">
        <v>1127</v>
      </c>
      <c r="Y179" s="16" t="s">
        <v>948</v>
      </c>
      <c r="Z179" s="16"/>
    </row>
    <row r="180" spans="1:26" ht="75">
      <c r="A180" s="16"/>
      <c r="B180" s="16" t="s">
        <v>1095</v>
      </c>
      <c r="C180" s="16"/>
      <c r="D180" s="16" t="s">
        <v>26</v>
      </c>
      <c r="E180" s="16" t="s">
        <v>1050</v>
      </c>
      <c r="F180" s="16" t="s">
        <v>1038</v>
      </c>
      <c r="G180" s="16" t="s">
        <v>1038</v>
      </c>
      <c r="H180" s="16" t="s">
        <v>1051</v>
      </c>
      <c r="I180" s="16" t="s">
        <v>1051</v>
      </c>
      <c r="J180" s="16" t="s">
        <v>1008</v>
      </c>
      <c r="K180" s="16" t="s">
        <v>1008</v>
      </c>
      <c r="L180" s="16" t="s">
        <v>120</v>
      </c>
      <c r="M180" s="16" t="s">
        <v>66</v>
      </c>
      <c r="N180" s="16">
        <v>1</v>
      </c>
      <c r="O180" s="14">
        <v>8424</v>
      </c>
      <c r="P180" s="14">
        <v>8424</v>
      </c>
      <c r="Q180" s="16" t="s">
        <v>955</v>
      </c>
      <c r="R180" s="16" t="s">
        <v>426</v>
      </c>
      <c r="S180" s="16" t="s">
        <v>119</v>
      </c>
      <c r="T180" s="16" t="s">
        <v>845</v>
      </c>
      <c r="U180" s="16"/>
      <c r="V180" s="16"/>
      <c r="W180" s="16">
        <v>0</v>
      </c>
      <c r="X180" s="16" t="s">
        <v>1127</v>
      </c>
      <c r="Y180" s="16" t="s">
        <v>948</v>
      </c>
      <c r="Z180" s="16"/>
    </row>
    <row r="181" spans="1:26" ht="75">
      <c r="A181" s="16"/>
      <c r="B181" s="16" t="s">
        <v>1096</v>
      </c>
      <c r="C181" s="16"/>
      <c r="D181" s="16" t="s">
        <v>26</v>
      </c>
      <c r="E181" s="16" t="s">
        <v>1052</v>
      </c>
      <c r="F181" s="16" t="s">
        <v>1053</v>
      </c>
      <c r="G181" s="16" t="s">
        <v>1053</v>
      </c>
      <c r="H181" s="16" t="s">
        <v>1054</v>
      </c>
      <c r="I181" s="16" t="s">
        <v>1054</v>
      </c>
      <c r="J181" s="16" t="s">
        <v>1009</v>
      </c>
      <c r="K181" s="16" t="s">
        <v>1009</v>
      </c>
      <c r="L181" s="16" t="s">
        <v>120</v>
      </c>
      <c r="M181" s="16" t="s">
        <v>66</v>
      </c>
      <c r="N181" s="16">
        <v>1</v>
      </c>
      <c r="O181" s="14">
        <v>40591.200000000004</v>
      </c>
      <c r="P181" s="14">
        <v>40591.200000000004</v>
      </c>
      <c r="Q181" s="16" t="s">
        <v>955</v>
      </c>
      <c r="R181" s="16" t="s">
        <v>426</v>
      </c>
      <c r="S181" s="16" t="s">
        <v>119</v>
      </c>
      <c r="T181" s="16" t="s">
        <v>845</v>
      </c>
      <c r="U181" s="16"/>
      <c r="V181" s="16"/>
      <c r="W181" s="16">
        <v>0</v>
      </c>
      <c r="X181" s="16" t="s">
        <v>1127</v>
      </c>
      <c r="Y181" s="16" t="s">
        <v>948</v>
      </c>
      <c r="Z181" s="16"/>
    </row>
    <row r="182" spans="1:26" ht="45">
      <c r="A182" s="16"/>
      <c r="B182" s="16" t="s">
        <v>1097</v>
      </c>
      <c r="C182" s="16"/>
      <c r="D182" s="16" t="s">
        <v>26</v>
      </c>
      <c r="E182" s="16" t="s">
        <v>1055</v>
      </c>
      <c r="F182" s="16" t="s">
        <v>1056</v>
      </c>
      <c r="G182" s="16" t="s">
        <v>1056</v>
      </c>
      <c r="H182" s="16" t="s">
        <v>1057</v>
      </c>
      <c r="I182" s="16" t="s">
        <v>1057</v>
      </c>
      <c r="J182" s="16" t="s">
        <v>1010</v>
      </c>
      <c r="K182" s="16" t="s">
        <v>1010</v>
      </c>
      <c r="L182" s="16" t="s">
        <v>120</v>
      </c>
      <c r="M182" s="16" t="s">
        <v>66</v>
      </c>
      <c r="N182" s="16">
        <v>1</v>
      </c>
      <c r="O182" s="14">
        <v>17472</v>
      </c>
      <c r="P182" s="14">
        <v>17472</v>
      </c>
      <c r="Q182" s="16" t="s">
        <v>955</v>
      </c>
      <c r="R182" s="16" t="s">
        <v>426</v>
      </c>
      <c r="S182" s="16" t="s">
        <v>119</v>
      </c>
      <c r="T182" s="16" t="s">
        <v>845</v>
      </c>
      <c r="U182" s="16"/>
      <c r="V182" s="16"/>
      <c r="W182" s="16">
        <v>0</v>
      </c>
      <c r="X182" s="16" t="s">
        <v>1127</v>
      </c>
      <c r="Y182" s="16" t="s">
        <v>948</v>
      </c>
      <c r="Z182" s="16"/>
    </row>
    <row r="183" spans="1:26" ht="75">
      <c r="A183" s="16"/>
      <c r="B183" s="16" t="s">
        <v>1098</v>
      </c>
      <c r="C183" s="16"/>
      <c r="D183" s="16" t="s">
        <v>26</v>
      </c>
      <c r="E183" s="16" t="s">
        <v>1052</v>
      </c>
      <c r="F183" s="16" t="s">
        <v>1053</v>
      </c>
      <c r="G183" s="16" t="s">
        <v>1053</v>
      </c>
      <c r="H183" s="16" t="s">
        <v>1054</v>
      </c>
      <c r="I183" s="16" t="s">
        <v>1054</v>
      </c>
      <c r="J183" s="16" t="s">
        <v>1011</v>
      </c>
      <c r="K183" s="16" t="s">
        <v>1011</v>
      </c>
      <c r="L183" s="16" t="s">
        <v>120</v>
      </c>
      <c r="M183" s="16" t="s">
        <v>66</v>
      </c>
      <c r="N183" s="16">
        <v>1</v>
      </c>
      <c r="O183" s="14">
        <v>36653.760000000002</v>
      </c>
      <c r="P183" s="14">
        <v>36653.760000000002</v>
      </c>
      <c r="Q183" s="16" t="s">
        <v>955</v>
      </c>
      <c r="R183" s="16" t="s">
        <v>426</v>
      </c>
      <c r="S183" s="16" t="s">
        <v>119</v>
      </c>
      <c r="T183" s="16" t="s">
        <v>845</v>
      </c>
      <c r="U183" s="16"/>
      <c r="V183" s="16"/>
      <c r="W183" s="16">
        <v>0</v>
      </c>
      <c r="X183" s="16" t="s">
        <v>1127</v>
      </c>
      <c r="Y183" s="16" t="s">
        <v>948</v>
      </c>
      <c r="Z183" s="16"/>
    </row>
    <row r="184" spans="1:26" ht="45">
      <c r="A184" s="16"/>
      <c r="B184" s="16" t="s">
        <v>1099</v>
      </c>
      <c r="C184" s="16"/>
      <c r="D184" s="16" t="s">
        <v>26</v>
      </c>
      <c r="E184" s="16" t="s">
        <v>1058</v>
      </c>
      <c r="F184" s="16" t="s">
        <v>1059</v>
      </c>
      <c r="G184" s="16" t="s">
        <v>1059</v>
      </c>
      <c r="H184" s="16" t="s">
        <v>1060</v>
      </c>
      <c r="I184" s="16" t="s">
        <v>1060</v>
      </c>
      <c r="J184" s="16" t="s">
        <v>1012</v>
      </c>
      <c r="K184" s="16" t="s">
        <v>1012</v>
      </c>
      <c r="L184" s="16" t="s">
        <v>120</v>
      </c>
      <c r="M184" s="16" t="s">
        <v>66</v>
      </c>
      <c r="N184" s="16">
        <v>1</v>
      </c>
      <c r="O184" s="14">
        <v>84656</v>
      </c>
      <c r="P184" s="14">
        <v>84656</v>
      </c>
      <c r="Q184" s="16" t="s">
        <v>955</v>
      </c>
      <c r="R184" s="16" t="s">
        <v>426</v>
      </c>
      <c r="S184" s="16" t="s">
        <v>119</v>
      </c>
      <c r="T184" s="16" t="s">
        <v>845</v>
      </c>
      <c r="U184" s="16"/>
      <c r="V184" s="16"/>
      <c r="W184" s="16">
        <v>0</v>
      </c>
      <c r="X184" s="16" t="s">
        <v>1127</v>
      </c>
      <c r="Y184" s="16" t="s">
        <v>948</v>
      </c>
      <c r="Z184" s="16"/>
    </row>
    <row r="185" spans="1:26" ht="60">
      <c r="A185" s="16"/>
      <c r="B185" s="16" t="s">
        <v>1100</v>
      </c>
      <c r="C185" s="16"/>
      <c r="D185" s="16" t="s">
        <v>26</v>
      </c>
      <c r="E185" s="16" t="s">
        <v>1061</v>
      </c>
      <c r="F185" s="16" t="s">
        <v>1020</v>
      </c>
      <c r="G185" s="16" t="s">
        <v>1020</v>
      </c>
      <c r="H185" s="16" t="s">
        <v>1062</v>
      </c>
      <c r="I185" s="16" t="s">
        <v>1062</v>
      </c>
      <c r="J185" s="16" t="s">
        <v>1013</v>
      </c>
      <c r="K185" s="16" t="s">
        <v>1013</v>
      </c>
      <c r="L185" s="16" t="s">
        <v>120</v>
      </c>
      <c r="M185" s="16" t="s">
        <v>1106</v>
      </c>
      <c r="N185" s="16">
        <v>1</v>
      </c>
      <c r="O185" s="14">
        <v>19260.8</v>
      </c>
      <c r="P185" s="14">
        <v>19260.8</v>
      </c>
      <c r="Q185" s="16" t="s">
        <v>955</v>
      </c>
      <c r="R185" s="16" t="s">
        <v>426</v>
      </c>
      <c r="S185" s="16" t="s">
        <v>119</v>
      </c>
      <c r="T185" s="16" t="s">
        <v>845</v>
      </c>
      <c r="U185" s="16"/>
      <c r="V185" s="16"/>
      <c r="W185" s="16">
        <v>0</v>
      </c>
      <c r="X185" s="16" t="s">
        <v>1127</v>
      </c>
      <c r="Y185" s="16" t="s">
        <v>948</v>
      </c>
      <c r="Z185" s="16"/>
    </row>
    <row r="186" spans="1:26" ht="45">
      <c r="A186" s="16"/>
      <c r="B186" s="16" t="s">
        <v>1101</v>
      </c>
      <c r="C186" s="16"/>
      <c r="D186" s="16" t="s">
        <v>26</v>
      </c>
      <c r="E186" s="16" t="s">
        <v>1066</v>
      </c>
      <c r="F186" s="16" t="s">
        <v>1067</v>
      </c>
      <c r="G186" s="16" t="s">
        <v>1067</v>
      </c>
      <c r="H186" s="16" t="s">
        <v>1068</v>
      </c>
      <c r="I186" s="16" t="s">
        <v>1068</v>
      </c>
      <c r="J186" s="16" t="s">
        <v>1014</v>
      </c>
      <c r="K186" s="16" t="s">
        <v>1014</v>
      </c>
      <c r="L186" s="16" t="s">
        <v>120</v>
      </c>
      <c r="M186" s="16" t="s">
        <v>66</v>
      </c>
      <c r="N186" s="16">
        <v>11</v>
      </c>
      <c r="O186" s="14">
        <v>133120</v>
      </c>
      <c r="P186" s="14">
        <f>O186*N186</f>
        <v>1464320</v>
      </c>
      <c r="Q186" s="16" t="s">
        <v>955</v>
      </c>
      <c r="R186" s="16" t="s">
        <v>426</v>
      </c>
      <c r="S186" s="16" t="s">
        <v>119</v>
      </c>
      <c r="T186" s="16" t="s">
        <v>845</v>
      </c>
      <c r="U186" s="16"/>
      <c r="V186" s="16"/>
      <c r="W186" s="16">
        <v>0</v>
      </c>
      <c r="X186" s="16" t="s">
        <v>1127</v>
      </c>
      <c r="Y186" s="16" t="s">
        <v>948</v>
      </c>
      <c r="Z186" s="16"/>
    </row>
    <row r="187" spans="1:26" ht="105">
      <c r="A187" s="16"/>
      <c r="B187" s="16" t="s">
        <v>1102</v>
      </c>
      <c r="C187" s="16"/>
      <c r="D187" s="16" t="s">
        <v>26</v>
      </c>
      <c r="E187" s="16" t="s">
        <v>1063</v>
      </c>
      <c r="F187" s="16" t="s">
        <v>1064</v>
      </c>
      <c r="G187" s="16" t="s">
        <v>1064</v>
      </c>
      <c r="H187" s="16" t="s">
        <v>1065</v>
      </c>
      <c r="I187" s="16" t="s">
        <v>1065</v>
      </c>
      <c r="J187" s="16" t="s">
        <v>1015</v>
      </c>
      <c r="K187" s="16" t="s">
        <v>1015</v>
      </c>
      <c r="L187" s="16" t="s">
        <v>120</v>
      </c>
      <c r="M187" s="16" t="s">
        <v>66</v>
      </c>
      <c r="N187" s="16">
        <v>1</v>
      </c>
      <c r="O187" s="14">
        <v>25792</v>
      </c>
      <c r="P187" s="14">
        <v>25792</v>
      </c>
      <c r="Q187" s="16" t="s">
        <v>955</v>
      </c>
      <c r="R187" s="16" t="s">
        <v>426</v>
      </c>
      <c r="S187" s="16" t="s">
        <v>119</v>
      </c>
      <c r="T187" s="16" t="s">
        <v>845</v>
      </c>
      <c r="U187" s="16"/>
      <c r="V187" s="16"/>
      <c r="W187" s="16">
        <v>0</v>
      </c>
      <c r="X187" s="16" t="s">
        <v>1127</v>
      </c>
      <c r="Y187" s="16" t="s">
        <v>948</v>
      </c>
      <c r="Z187" s="16"/>
    </row>
    <row r="188" spans="1:26" ht="65.25" customHeight="1">
      <c r="A188" s="16"/>
      <c r="B188" s="16" t="s">
        <v>1103</v>
      </c>
      <c r="C188" s="16"/>
      <c r="D188" s="16" t="s">
        <v>26</v>
      </c>
      <c r="E188" s="16" t="s">
        <v>299</v>
      </c>
      <c r="F188" s="16" t="s">
        <v>300</v>
      </c>
      <c r="G188" s="16" t="s">
        <v>301</v>
      </c>
      <c r="H188" s="16" t="s">
        <v>302</v>
      </c>
      <c r="I188" s="16" t="s">
        <v>303</v>
      </c>
      <c r="J188" s="16" t="s">
        <v>1107</v>
      </c>
      <c r="K188" s="16" t="s">
        <v>1107</v>
      </c>
      <c r="L188" s="16" t="s">
        <v>434</v>
      </c>
      <c r="M188" s="16" t="s">
        <v>66</v>
      </c>
      <c r="N188" s="16">
        <v>500</v>
      </c>
      <c r="O188" s="14">
        <v>280800</v>
      </c>
      <c r="P188" s="14">
        <v>280800</v>
      </c>
      <c r="Q188" s="16" t="s">
        <v>59</v>
      </c>
      <c r="R188" s="16" t="s">
        <v>590</v>
      </c>
      <c r="S188" s="16" t="s">
        <v>591</v>
      </c>
      <c r="T188" s="16" t="s">
        <v>845</v>
      </c>
      <c r="U188" s="16"/>
      <c r="V188" s="16"/>
      <c r="W188" s="16">
        <v>0</v>
      </c>
      <c r="X188" s="16" t="s">
        <v>1127</v>
      </c>
      <c r="Y188" s="16" t="s">
        <v>1109</v>
      </c>
      <c r="Z188" s="16"/>
    </row>
    <row r="189" spans="1:26" ht="45">
      <c r="A189" s="16"/>
      <c r="B189" s="16" t="s">
        <v>1104</v>
      </c>
      <c r="C189" s="16"/>
      <c r="D189" s="16" t="s">
        <v>26</v>
      </c>
      <c r="E189" s="16" t="s">
        <v>1110</v>
      </c>
      <c r="F189" s="16" t="s">
        <v>1111</v>
      </c>
      <c r="G189" s="16" t="s">
        <v>1111</v>
      </c>
      <c r="H189" s="16" t="s">
        <v>1112</v>
      </c>
      <c r="I189" s="16" t="s">
        <v>1112</v>
      </c>
      <c r="J189" s="16" t="s">
        <v>1108</v>
      </c>
      <c r="K189" s="16" t="s">
        <v>1108</v>
      </c>
      <c r="L189" s="16" t="s">
        <v>49</v>
      </c>
      <c r="M189" s="16" t="s">
        <v>66</v>
      </c>
      <c r="N189" s="16">
        <v>8</v>
      </c>
      <c r="O189" s="14">
        <v>10706.800000000001</v>
      </c>
      <c r="P189" s="14">
        <v>10706.800000000001</v>
      </c>
      <c r="Q189" s="16" t="s">
        <v>59</v>
      </c>
      <c r="R189" s="16" t="s">
        <v>590</v>
      </c>
      <c r="S189" s="16" t="s">
        <v>591</v>
      </c>
      <c r="T189" s="16" t="s">
        <v>845</v>
      </c>
      <c r="U189" s="16"/>
      <c r="V189" s="16"/>
      <c r="W189" s="16">
        <v>0</v>
      </c>
      <c r="X189" s="16" t="s">
        <v>1127</v>
      </c>
      <c r="Y189" s="16" t="s">
        <v>1109</v>
      </c>
      <c r="Z189" s="16"/>
    </row>
    <row r="190" spans="1:26" ht="46.5" customHeight="1">
      <c r="A190" s="5">
        <v>48690</v>
      </c>
      <c r="B190" s="16" t="s">
        <v>1105</v>
      </c>
      <c r="C190" s="16"/>
      <c r="D190" s="16" t="s">
        <v>26</v>
      </c>
      <c r="E190" s="16" t="s">
        <v>1117</v>
      </c>
      <c r="F190" s="16" t="s">
        <v>1118</v>
      </c>
      <c r="G190" s="16" t="s">
        <v>1118</v>
      </c>
      <c r="H190" s="16" t="s">
        <v>1119</v>
      </c>
      <c r="I190" s="16" t="s">
        <v>1119</v>
      </c>
      <c r="J190" s="16" t="s">
        <v>1113</v>
      </c>
      <c r="K190" s="16" t="s">
        <v>1113</v>
      </c>
      <c r="L190" s="16" t="s">
        <v>255</v>
      </c>
      <c r="M190" s="16" t="s">
        <v>1120</v>
      </c>
      <c r="N190" s="16">
        <v>300</v>
      </c>
      <c r="O190" s="14">
        <v>970</v>
      </c>
      <c r="P190" s="14">
        <v>0</v>
      </c>
      <c r="Q190" s="16" t="s">
        <v>59</v>
      </c>
      <c r="R190" s="16" t="s">
        <v>1114</v>
      </c>
      <c r="S190" s="16" t="s">
        <v>1115</v>
      </c>
      <c r="T190" s="16" t="s">
        <v>845</v>
      </c>
      <c r="U190" s="16"/>
      <c r="V190" s="16"/>
      <c r="W190" s="16">
        <v>0</v>
      </c>
      <c r="X190" s="16" t="s">
        <v>1127</v>
      </c>
      <c r="Y190" s="16" t="s">
        <v>1116</v>
      </c>
      <c r="Z190" s="16"/>
    </row>
    <row r="191" spans="1:26" ht="46.5" customHeight="1">
      <c r="A191" s="5"/>
      <c r="B191" s="16" t="s">
        <v>1142</v>
      </c>
      <c r="C191" s="16"/>
      <c r="D191" s="16" t="s">
        <v>26</v>
      </c>
      <c r="E191" s="16" t="s">
        <v>1117</v>
      </c>
      <c r="F191" s="16" t="s">
        <v>1118</v>
      </c>
      <c r="G191" s="16" t="s">
        <v>1118</v>
      </c>
      <c r="H191" s="16" t="s">
        <v>1119</v>
      </c>
      <c r="I191" s="16" t="s">
        <v>1119</v>
      </c>
      <c r="J191" s="16" t="s">
        <v>1113</v>
      </c>
      <c r="K191" s="16" t="s">
        <v>1113</v>
      </c>
      <c r="L191" s="16" t="s">
        <v>255</v>
      </c>
      <c r="M191" s="16" t="s">
        <v>1120</v>
      </c>
      <c r="N191" s="16">
        <v>300</v>
      </c>
      <c r="O191" s="14">
        <v>1150</v>
      </c>
      <c r="P191" s="14">
        <f>O191*N191</f>
        <v>345000</v>
      </c>
      <c r="Q191" s="16" t="s">
        <v>59</v>
      </c>
      <c r="R191" s="16" t="s">
        <v>1114</v>
      </c>
      <c r="S191" s="16" t="s">
        <v>1115</v>
      </c>
      <c r="T191" s="16" t="s">
        <v>845</v>
      </c>
      <c r="U191" s="16"/>
      <c r="V191" s="16"/>
      <c r="W191" s="16">
        <v>0</v>
      </c>
      <c r="X191" s="16" t="s">
        <v>1187</v>
      </c>
      <c r="Y191" s="16" t="s">
        <v>1116</v>
      </c>
      <c r="Z191" s="16"/>
    </row>
    <row r="192" spans="1:26" ht="90">
      <c r="A192" s="5"/>
      <c r="B192" s="16" t="s">
        <v>1129</v>
      </c>
      <c r="C192" s="16"/>
      <c r="D192" s="16" t="s">
        <v>26</v>
      </c>
      <c r="E192" s="16" t="s">
        <v>1139</v>
      </c>
      <c r="F192" s="16" t="s">
        <v>1140</v>
      </c>
      <c r="G192" s="16" t="s">
        <v>1140</v>
      </c>
      <c r="H192" s="16" t="s">
        <v>1141</v>
      </c>
      <c r="I192" s="16" t="s">
        <v>1141</v>
      </c>
      <c r="J192" s="16" t="s">
        <v>1135</v>
      </c>
      <c r="K192" s="16" t="s">
        <v>1135</v>
      </c>
      <c r="L192" s="16" t="s">
        <v>49</v>
      </c>
      <c r="M192" s="16" t="s">
        <v>66</v>
      </c>
      <c r="N192" s="16">
        <v>1</v>
      </c>
      <c r="O192" s="14">
        <f>11707*500</f>
        <v>5853500</v>
      </c>
      <c r="P192" s="14">
        <v>5853500</v>
      </c>
      <c r="Q192" s="16" t="s">
        <v>955</v>
      </c>
      <c r="R192" s="16" t="s">
        <v>1137</v>
      </c>
      <c r="S192" s="16" t="s">
        <v>1136</v>
      </c>
      <c r="T192" s="16" t="s">
        <v>845</v>
      </c>
      <c r="U192" s="16"/>
      <c r="V192" s="16"/>
      <c r="W192" s="16">
        <v>100</v>
      </c>
      <c r="X192" s="16" t="s">
        <v>1187</v>
      </c>
      <c r="Y192" s="16" t="s">
        <v>1138</v>
      </c>
      <c r="Z192" s="16"/>
    </row>
    <row r="193" spans="1:26" ht="46.5" customHeight="1">
      <c r="A193" s="5"/>
      <c r="B193" s="16" t="s">
        <v>1151</v>
      </c>
      <c r="C193" s="16"/>
      <c r="D193" s="16" t="s">
        <v>26</v>
      </c>
      <c r="E193" s="16" t="s">
        <v>1168</v>
      </c>
      <c r="F193" s="16" t="s">
        <v>971</v>
      </c>
      <c r="G193" s="16" t="s">
        <v>971</v>
      </c>
      <c r="H193" s="16" t="s">
        <v>1169</v>
      </c>
      <c r="I193" s="16" t="s">
        <v>1169</v>
      </c>
      <c r="J193" s="16" t="s">
        <v>1150</v>
      </c>
      <c r="K193" s="16" t="s">
        <v>1150</v>
      </c>
      <c r="L193" s="16" t="s">
        <v>49</v>
      </c>
      <c r="M193" s="16" t="s">
        <v>66</v>
      </c>
      <c r="N193" s="16">
        <v>1</v>
      </c>
      <c r="O193" s="14">
        <v>1022096.4</v>
      </c>
      <c r="P193" s="14">
        <v>1022096.4</v>
      </c>
      <c r="Q193" s="16" t="s">
        <v>955</v>
      </c>
      <c r="R193" s="16" t="s">
        <v>590</v>
      </c>
      <c r="S193" s="16" t="s">
        <v>591</v>
      </c>
      <c r="T193" s="16" t="s">
        <v>845</v>
      </c>
      <c r="U193" s="16"/>
      <c r="V193" s="16"/>
      <c r="W193" s="16">
        <v>0</v>
      </c>
      <c r="X193" s="16" t="s">
        <v>1187</v>
      </c>
      <c r="Y193" s="16" t="s">
        <v>1155</v>
      </c>
      <c r="Z193" s="16"/>
    </row>
    <row r="194" spans="1:26" ht="46.5" customHeight="1">
      <c r="A194" s="5"/>
      <c r="B194" s="16" t="s">
        <v>1152</v>
      </c>
      <c r="C194" s="16"/>
      <c r="D194" s="16" t="s">
        <v>26</v>
      </c>
      <c r="E194" s="16" t="s">
        <v>1168</v>
      </c>
      <c r="F194" s="16" t="s">
        <v>971</v>
      </c>
      <c r="G194" s="16" t="s">
        <v>971</v>
      </c>
      <c r="H194" s="16" t="s">
        <v>1169</v>
      </c>
      <c r="I194" s="16" t="s">
        <v>1169</v>
      </c>
      <c r="J194" s="16" t="s">
        <v>1149</v>
      </c>
      <c r="K194" s="16" t="s">
        <v>1149</v>
      </c>
      <c r="L194" s="16" t="s">
        <v>49</v>
      </c>
      <c r="M194" s="16" t="s">
        <v>66</v>
      </c>
      <c r="N194" s="16">
        <v>1</v>
      </c>
      <c r="O194" s="14">
        <v>1019605.6</v>
      </c>
      <c r="P194" s="14">
        <v>1019605.6</v>
      </c>
      <c r="Q194" s="16" t="s">
        <v>955</v>
      </c>
      <c r="R194" s="16" t="s">
        <v>590</v>
      </c>
      <c r="S194" s="16" t="s">
        <v>591</v>
      </c>
      <c r="T194" s="16" t="s">
        <v>845</v>
      </c>
      <c r="U194" s="16"/>
      <c r="V194" s="16"/>
      <c r="W194" s="16">
        <v>0</v>
      </c>
      <c r="X194" s="16" t="s">
        <v>1187</v>
      </c>
      <c r="Y194" s="16" t="s">
        <v>1155</v>
      </c>
      <c r="Z194" s="16"/>
    </row>
    <row r="195" spans="1:26" ht="45">
      <c r="A195" s="16"/>
      <c r="B195" s="16" t="s">
        <v>1153</v>
      </c>
      <c r="C195" s="16"/>
      <c r="D195" s="16" t="s">
        <v>26</v>
      </c>
      <c r="E195" s="16" t="s">
        <v>348</v>
      </c>
      <c r="F195" s="16" t="s">
        <v>349</v>
      </c>
      <c r="G195" s="16" t="s">
        <v>350</v>
      </c>
      <c r="H195" s="16" t="s">
        <v>351</v>
      </c>
      <c r="I195" s="16" t="s">
        <v>352</v>
      </c>
      <c r="J195" s="16" t="s">
        <v>1128</v>
      </c>
      <c r="K195" s="16" t="s">
        <v>1128</v>
      </c>
      <c r="L195" s="16" t="s">
        <v>49</v>
      </c>
      <c r="M195" s="16" t="s">
        <v>66</v>
      </c>
      <c r="N195" s="16">
        <v>2</v>
      </c>
      <c r="O195" s="14">
        <f>163.69*500</f>
        <v>81845</v>
      </c>
      <c r="P195" s="14">
        <v>81845</v>
      </c>
      <c r="Q195" s="16" t="s">
        <v>955</v>
      </c>
      <c r="R195" s="16" t="s">
        <v>590</v>
      </c>
      <c r="S195" s="16" t="s">
        <v>591</v>
      </c>
      <c r="T195" s="16" t="s">
        <v>845</v>
      </c>
      <c r="U195" s="16"/>
      <c r="V195" s="16"/>
      <c r="W195" s="16">
        <v>0</v>
      </c>
      <c r="X195" s="16" t="s">
        <v>1187</v>
      </c>
      <c r="Y195" s="16" t="s">
        <v>948</v>
      </c>
      <c r="Z195" s="16"/>
    </row>
    <row r="196" spans="1:26" ht="45">
      <c r="A196" s="18"/>
      <c r="B196" s="16" t="s">
        <v>1154</v>
      </c>
      <c r="C196" s="16"/>
      <c r="D196" s="16" t="s">
        <v>26</v>
      </c>
      <c r="E196" s="16" t="s">
        <v>1181</v>
      </c>
      <c r="F196" s="16" t="s">
        <v>1182</v>
      </c>
      <c r="G196" s="16" t="s">
        <v>1182</v>
      </c>
      <c r="H196" s="16" t="s">
        <v>1183</v>
      </c>
      <c r="I196" s="16" t="s">
        <v>1183</v>
      </c>
      <c r="J196" s="16" t="s">
        <v>1179</v>
      </c>
      <c r="K196" s="16" t="s">
        <v>1179</v>
      </c>
      <c r="L196" s="16" t="s">
        <v>49</v>
      </c>
      <c r="M196" s="16" t="s">
        <v>66</v>
      </c>
      <c r="N196" s="16">
        <v>20</v>
      </c>
      <c r="O196" s="14">
        <v>28735</v>
      </c>
      <c r="P196" s="14">
        <v>28735</v>
      </c>
      <c r="Q196" s="16" t="s">
        <v>955</v>
      </c>
      <c r="R196" s="16" t="s">
        <v>590</v>
      </c>
      <c r="S196" s="16" t="s">
        <v>591</v>
      </c>
      <c r="T196" s="16" t="s">
        <v>845</v>
      </c>
      <c r="U196" s="16"/>
      <c r="V196" s="16"/>
      <c r="W196" s="16">
        <v>0</v>
      </c>
      <c r="X196" s="16" t="s">
        <v>1187</v>
      </c>
      <c r="Y196" s="16" t="s">
        <v>1180</v>
      </c>
      <c r="Z196" s="16"/>
    </row>
    <row r="197" spans="1:26" ht="45">
      <c r="A197" s="18"/>
      <c r="B197" s="16" t="s">
        <v>1191</v>
      </c>
      <c r="C197" s="16"/>
      <c r="D197" s="16" t="s">
        <v>26</v>
      </c>
      <c r="E197" s="16" t="s">
        <v>1194</v>
      </c>
      <c r="F197" s="16" t="s">
        <v>1195</v>
      </c>
      <c r="G197" s="16" t="s">
        <v>1195</v>
      </c>
      <c r="H197" s="16" t="s">
        <v>1196</v>
      </c>
      <c r="I197" s="16" t="s">
        <v>1196</v>
      </c>
      <c r="J197" s="16" t="s">
        <v>1188</v>
      </c>
      <c r="K197" s="16" t="s">
        <v>1188</v>
      </c>
      <c r="L197" s="16" t="s">
        <v>120</v>
      </c>
      <c r="M197" s="16" t="s">
        <v>1197</v>
      </c>
      <c r="N197" s="16">
        <v>1</v>
      </c>
      <c r="O197" s="14">
        <v>7000</v>
      </c>
      <c r="P197" s="14">
        <v>7000</v>
      </c>
      <c r="Q197" s="16" t="s">
        <v>955</v>
      </c>
      <c r="R197" s="16" t="s">
        <v>428</v>
      </c>
      <c r="S197" s="16" t="s">
        <v>251</v>
      </c>
      <c r="T197" s="16" t="s">
        <v>845</v>
      </c>
      <c r="U197" s="16"/>
      <c r="V197" s="16"/>
      <c r="W197" s="16">
        <v>100</v>
      </c>
      <c r="X197" s="16" t="s">
        <v>1193</v>
      </c>
      <c r="Y197" s="16" t="s">
        <v>1192</v>
      </c>
      <c r="Z197" s="16"/>
    </row>
    <row r="198" spans="1:26" ht="45">
      <c r="A198" s="18"/>
      <c r="B198" s="16" t="s">
        <v>1163</v>
      </c>
      <c r="C198" s="16"/>
      <c r="D198" s="16" t="s">
        <v>26</v>
      </c>
      <c r="E198" s="16" t="s">
        <v>1198</v>
      </c>
      <c r="F198" s="16" t="s">
        <v>1199</v>
      </c>
      <c r="G198" s="16" t="s">
        <v>1199</v>
      </c>
      <c r="H198" s="16" t="s">
        <v>1200</v>
      </c>
      <c r="I198" s="16" t="s">
        <v>1200</v>
      </c>
      <c r="J198" s="16" t="s">
        <v>1189</v>
      </c>
      <c r="K198" s="16" t="s">
        <v>1189</v>
      </c>
      <c r="L198" s="16" t="s">
        <v>120</v>
      </c>
      <c r="M198" s="16" t="s">
        <v>1201</v>
      </c>
      <c r="N198" s="16">
        <v>1</v>
      </c>
      <c r="O198" s="14">
        <v>13000</v>
      </c>
      <c r="P198" s="14">
        <v>13000</v>
      </c>
      <c r="Q198" s="16" t="s">
        <v>955</v>
      </c>
      <c r="R198" s="16" t="s">
        <v>428</v>
      </c>
      <c r="S198" s="16" t="s">
        <v>251</v>
      </c>
      <c r="T198" s="16" t="s">
        <v>845</v>
      </c>
      <c r="U198" s="16"/>
      <c r="V198" s="16"/>
      <c r="W198" s="16">
        <v>100</v>
      </c>
      <c r="X198" s="16" t="s">
        <v>1193</v>
      </c>
      <c r="Y198" s="16" t="s">
        <v>1192</v>
      </c>
      <c r="Z198" s="16"/>
    </row>
    <row r="199" spans="1:26" ht="30">
      <c r="A199" s="18"/>
      <c r="B199" s="16" t="s">
        <v>1164</v>
      </c>
      <c r="C199" s="16"/>
      <c r="D199" s="16" t="s">
        <v>26</v>
      </c>
      <c r="E199" s="16" t="s">
        <v>1202</v>
      </c>
      <c r="F199" s="16" t="s">
        <v>1203</v>
      </c>
      <c r="G199" s="16" t="s">
        <v>1204</v>
      </c>
      <c r="H199" s="16" t="s">
        <v>1205</v>
      </c>
      <c r="I199" s="16" t="s">
        <v>1206</v>
      </c>
      <c r="J199" s="16" t="s">
        <v>1190</v>
      </c>
      <c r="K199" s="16" t="s">
        <v>1190</v>
      </c>
      <c r="L199" s="16" t="s">
        <v>120</v>
      </c>
      <c r="M199" s="16" t="s">
        <v>66</v>
      </c>
      <c r="N199" s="16">
        <v>1</v>
      </c>
      <c r="O199" s="14">
        <v>5800</v>
      </c>
      <c r="P199" s="14">
        <v>5800</v>
      </c>
      <c r="Q199" s="16" t="s">
        <v>955</v>
      </c>
      <c r="R199" s="16" t="s">
        <v>428</v>
      </c>
      <c r="S199" s="16" t="s">
        <v>251</v>
      </c>
      <c r="T199" s="16" t="s">
        <v>845</v>
      </c>
      <c r="U199" s="16"/>
      <c r="V199" s="16"/>
      <c r="W199" s="16">
        <v>100</v>
      </c>
      <c r="X199" s="16" t="s">
        <v>1193</v>
      </c>
      <c r="Y199" s="16" t="s">
        <v>1192</v>
      </c>
      <c r="Z199" s="16"/>
    </row>
    <row r="200" spans="1:26" ht="56.25">
      <c r="A200" s="18"/>
      <c r="B200" s="16" t="s">
        <v>1165</v>
      </c>
      <c r="C200" s="16"/>
      <c r="D200" s="16" t="s">
        <v>26</v>
      </c>
      <c r="E200" s="16" t="s">
        <v>1229</v>
      </c>
      <c r="F200" s="16" t="s">
        <v>1230</v>
      </c>
      <c r="G200" s="16" t="s">
        <v>1230</v>
      </c>
      <c r="H200" s="16" t="s">
        <v>297</v>
      </c>
      <c r="I200" s="16" t="s">
        <v>297</v>
      </c>
      <c r="J200" s="20" t="s">
        <v>1208</v>
      </c>
      <c r="K200" s="20" t="s">
        <v>1208</v>
      </c>
      <c r="L200" s="16" t="s">
        <v>255</v>
      </c>
      <c r="M200" s="16" t="s">
        <v>66</v>
      </c>
      <c r="N200" s="21">
        <v>700</v>
      </c>
      <c r="O200" s="14">
        <v>27</v>
      </c>
      <c r="P200" s="14">
        <f>O200*N200</f>
        <v>18900</v>
      </c>
      <c r="Q200" s="16" t="s">
        <v>955</v>
      </c>
      <c r="R200" s="16" t="s">
        <v>426</v>
      </c>
      <c r="S200" s="16" t="s">
        <v>119</v>
      </c>
      <c r="T200" s="16" t="s">
        <v>845</v>
      </c>
      <c r="U200" s="16"/>
      <c r="V200" s="16"/>
      <c r="W200" s="16">
        <v>0</v>
      </c>
      <c r="X200" s="16" t="s">
        <v>1193</v>
      </c>
      <c r="Y200" s="16" t="s">
        <v>1234</v>
      </c>
      <c r="Z200" s="16"/>
    </row>
    <row r="201" spans="1:26" ht="56.25">
      <c r="A201" s="18"/>
      <c r="B201" s="16" t="s">
        <v>1166</v>
      </c>
      <c r="C201" s="16"/>
      <c r="D201" s="16" t="s">
        <v>26</v>
      </c>
      <c r="E201" s="16" t="s">
        <v>1229</v>
      </c>
      <c r="F201" s="16" t="s">
        <v>1230</v>
      </c>
      <c r="G201" s="16" t="s">
        <v>1230</v>
      </c>
      <c r="H201" s="16" t="s">
        <v>297</v>
      </c>
      <c r="I201" s="16" t="s">
        <v>297</v>
      </c>
      <c r="J201" s="20" t="s">
        <v>1209</v>
      </c>
      <c r="K201" s="20" t="s">
        <v>1209</v>
      </c>
      <c r="L201" s="16" t="s">
        <v>255</v>
      </c>
      <c r="M201" s="16" t="s">
        <v>66</v>
      </c>
      <c r="N201" s="21">
        <v>700</v>
      </c>
      <c r="O201" s="14">
        <v>32</v>
      </c>
      <c r="P201" s="14">
        <f t="shared" ref="P201:P211" si="4">O201*N201</f>
        <v>22400</v>
      </c>
      <c r="Q201" s="16" t="s">
        <v>955</v>
      </c>
      <c r="R201" s="16" t="s">
        <v>426</v>
      </c>
      <c r="S201" s="16" t="s">
        <v>119</v>
      </c>
      <c r="T201" s="16" t="s">
        <v>845</v>
      </c>
      <c r="U201" s="16"/>
      <c r="V201" s="16"/>
      <c r="W201" s="16">
        <v>0</v>
      </c>
      <c r="X201" s="16" t="s">
        <v>1193</v>
      </c>
      <c r="Y201" s="16" t="s">
        <v>1234</v>
      </c>
      <c r="Z201" s="16"/>
    </row>
    <row r="202" spans="1:26" ht="56.25">
      <c r="A202" s="18"/>
      <c r="B202" s="16" t="s">
        <v>1167</v>
      </c>
      <c r="C202" s="16"/>
      <c r="D202" s="16" t="s">
        <v>26</v>
      </c>
      <c r="E202" s="16" t="s">
        <v>1229</v>
      </c>
      <c r="F202" s="16" t="s">
        <v>1230</v>
      </c>
      <c r="G202" s="16" t="s">
        <v>1230</v>
      </c>
      <c r="H202" s="16" t="s">
        <v>297</v>
      </c>
      <c r="I202" s="16" t="s">
        <v>297</v>
      </c>
      <c r="J202" s="20" t="s">
        <v>1210</v>
      </c>
      <c r="K202" s="20" t="s">
        <v>1210</v>
      </c>
      <c r="L202" s="16" t="s">
        <v>255</v>
      </c>
      <c r="M202" s="16" t="s">
        <v>66</v>
      </c>
      <c r="N202" s="21">
        <v>700</v>
      </c>
      <c r="O202" s="14">
        <v>45</v>
      </c>
      <c r="P202" s="14">
        <f t="shared" si="4"/>
        <v>31500</v>
      </c>
      <c r="Q202" s="16" t="s">
        <v>955</v>
      </c>
      <c r="R202" s="16" t="s">
        <v>426</v>
      </c>
      <c r="S202" s="16" t="s">
        <v>119</v>
      </c>
      <c r="T202" s="16" t="s">
        <v>845</v>
      </c>
      <c r="U202" s="16"/>
      <c r="V202" s="16"/>
      <c r="W202" s="16">
        <v>0</v>
      </c>
      <c r="X202" s="16" t="s">
        <v>1193</v>
      </c>
      <c r="Y202" s="16" t="s">
        <v>1234</v>
      </c>
      <c r="Z202" s="16"/>
    </row>
    <row r="203" spans="1:26" ht="56.25">
      <c r="A203" s="18"/>
      <c r="B203" s="16" t="s">
        <v>1220</v>
      </c>
      <c r="C203" s="16"/>
      <c r="D203" s="16" t="s">
        <v>26</v>
      </c>
      <c r="E203" s="16" t="s">
        <v>1229</v>
      </c>
      <c r="F203" s="16" t="s">
        <v>1230</v>
      </c>
      <c r="G203" s="16" t="s">
        <v>1230</v>
      </c>
      <c r="H203" s="16" t="s">
        <v>297</v>
      </c>
      <c r="I203" s="16" t="s">
        <v>297</v>
      </c>
      <c r="J203" s="20" t="s">
        <v>1211</v>
      </c>
      <c r="K203" s="20" t="s">
        <v>1211</v>
      </c>
      <c r="L203" s="16" t="s">
        <v>255</v>
      </c>
      <c r="M203" s="16" t="s">
        <v>66</v>
      </c>
      <c r="N203" s="21">
        <v>700</v>
      </c>
      <c r="O203" s="14">
        <v>70</v>
      </c>
      <c r="P203" s="14">
        <f t="shared" si="4"/>
        <v>49000</v>
      </c>
      <c r="Q203" s="16" t="s">
        <v>955</v>
      </c>
      <c r="R203" s="16" t="s">
        <v>426</v>
      </c>
      <c r="S203" s="16" t="s">
        <v>119</v>
      </c>
      <c r="T203" s="16" t="s">
        <v>845</v>
      </c>
      <c r="U203" s="16"/>
      <c r="V203" s="16"/>
      <c r="W203" s="16">
        <v>0</v>
      </c>
      <c r="X203" s="16" t="s">
        <v>1193</v>
      </c>
      <c r="Y203" s="16" t="s">
        <v>1234</v>
      </c>
      <c r="Z203" s="16"/>
    </row>
    <row r="204" spans="1:26" ht="56.25">
      <c r="A204" s="18"/>
      <c r="B204" s="16" t="s">
        <v>1221</v>
      </c>
      <c r="C204" s="16"/>
      <c r="D204" s="16" t="s">
        <v>26</v>
      </c>
      <c r="E204" s="16" t="s">
        <v>1229</v>
      </c>
      <c r="F204" s="16" t="s">
        <v>1230</v>
      </c>
      <c r="G204" s="16" t="s">
        <v>1230</v>
      </c>
      <c r="H204" s="16" t="s">
        <v>297</v>
      </c>
      <c r="I204" s="16" t="s">
        <v>297</v>
      </c>
      <c r="J204" s="20" t="s">
        <v>1212</v>
      </c>
      <c r="K204" s="20" t="s">
        <v>1212</v>
      </c>
      <c r="L204" s="16" t="s">
        <v>255</v>
      </c>
      <c r="M204" s="16" t="s">
        <v>66</v>
      </c>
      <c r="N204" s="21">
        <v>500</v>
      </c>
      <c r="O204" s="14">
        <v>85</v>
      </c>
      <c r="P204" s="14">
        <f t="shared" si="4"/>
        <v>42500</v>
      </c>
      <c r="Q204" s="16" t="s">
        <v>955</v>
      </c>
      <c r="R204" s="16" t="s">
        <v>426</v>
      </c>
      <c r="S204" s="16" t="s">
        <v>119</v>
      </c>
      <c r="T204" s="16" t="s">
        <v>845</v>
      </c>
      <c r="U204" s="16"/>
      <c r="V204" s="16"/>
      <c r="W204" s="16">
        <v>0</v>
      </c>
      <c r="X204" s="16" t="s">
        <v>1193</v>
      </c>
      <c r="Y204" s="16" t="s">
        <v>1234</v>
      </c>
      <c r="Z204" s="16"/>
    </row>
    <row r="205" spans="1:26" ht="56.25">
      <c r="A205" s="18"/>
      <c r="B205" s="16" t="s">
        <v>1222</v>
      </c>
      <c r="C205" s="16"/>
      <c r="D205" s="16" t="s">
        <v>26</v>
      </c>
      <c r="E205" s="16" t="s">
        <v>1229</v>
      </c>
      <c r="F205" s="16" t="s">
        <v>1230</v>
      </c>
      <c r="G205" s="16" t="s">
        <v>1230</v>
      </c>
      <c r="H205" s="16" t="s">
        <v>297</v>
      </c>
      <c r="I205" s="16" t="s">
        <v>297</v>
      </c>
      <c r="J205" s="20" t="s">
        <v>1213</v>
      </c>
      <c r="K205" s="20" t="s">
        <v>1213</v>
      </c>
      <c r="L205" s="16" t="s">
        <v>255</v>
      </c>
      <c r="M205" s="16" t="s">
        <v>66</v>
      </c>
      <c r="N205" s="21">
        <v>500</v>
      </c>
      <c r="O205" s="14">
        <v>130</v>
      </c>
      <c r="P205" s="14">
        <f t="shared" si="4"/>
        <v>65000</v>
      </c>
      <c r="Q205" s="16" t="s">
        <v>955</v>
      </c>
      <c r="R205" s="16" t="s">
        <v>426</v>
      </c>
      <c r="S205" s="16" t="s">
        <v>119</v>
      </c>
      <c r="T205" s="16" t="s">
        <v>845</v>
      </c>
      <c r="U205" s="16"/>
      <c r="V205" s="16"/>
      <c r="W205" s="16">
        <v>0</v>
      </c>
      <c r="X205" s="16" t="s">
        <v>1193</v>
      </c>
      <c r="Y205" s="16" t="s">
        <v>1234</v>
      </c>
      <c r="Z205" s="16"/>
    </row>
    <row r="206" spans="1:26" ht="56.25">
      <c r="A206" s="18"/>
      <c r="B206" s="16" t="s">
        <v>1223</v>
      </c>
      <c r="C206" s="16"/>
      <c r="D206" s="16" t="s">
        <v>26</v>
      </c>
      <c r="E206" s="16" t="s">
        <v>1229</v>
      </c>
      <c r="F206" s="16" t="s">
        <v>1230</v>
      </c>
      <c r="G206" s="16" t="s">
        <v>1230</v>
      </c>
      <c r="H206" s="16" t="s">
        <v>297</v>
      </c>
      <c r="I206" s="16" t="s">
        <v>297</v>
      </c>
      <c r="J206" s="20" t="s">
        <v>1214</v>
      </c>
      <c r="K206" s="20" t="s">
        <v>1214</v>
      </c>
      <c r="L206" s="16" t="s">
        <v>255</v>
      </c>
      <c r="M206" s="16" t="s">
        <v>66</v>
      </c>
      <c r="N206" s="21">
        <v>500</v>
      </c>
      <c r="O206" s="14">
        <v>180</v>
      </c>
      <c r="P206" s="14">
        <f t="shared" si="4"/>
        <v>90000</v>
      </c>
      <c r="Q206" s="16" t="s">
        <v>955</v>
      </c>
      <c r="R206" s="16" t="s">
        <v>426</v>
      </c>
      <c r="S206" s="16" t="s">
        <v>119</v>
      </c>
      <c r="T206" s="16" t="s">
        <v>845</v>
      </c>
      <c r="U206" s="16"/>
      <c r="V206" s="16"/>
      <c r="W206" s="16">
        <v>0</v>
      </c>
      <c r="X206" s="16" t="s">
        <v>1193</v>
      </c>
      <c r="Y206" s="16" t="s">
        <v>1234</v>
      </c>
      <c r="Z206" s="16"/>
    </row>
    <row r="207" spans="1:26" ht="56.25">
      <c r="A207" s="18"/>
      <c r="B207" s="16" t="s">
        <v>1224</v>
      </c>
      <c r="C207" s="16"/>
      <c r="D207" s="16" t="s">
        <v>26</v>
      </c>
      <c r="E207" s="16" t="s">
        <v>1229</v>
      </c>
      <c r="F207" s="16" t="s">
        <v>1230</v>
      </c>
      <c r="G207" s="16" t="s">
        <v>1230</v>
      </c>
      <c r="H207" s="16" t="s">
        <v>297</v>
      </c>
      <c r="I207" s="16" t="s">
        <v>297</v>
      </c>
      <c r="J207" s="20" t="s">
        <v>1215</v>
      </c>
      <c r="K207" s="20" t="s">
        <v>1215</v>
      </c>
      <c r="L207" s="16" t="s">
        <v>255</v>
      </c>
      <c r="M207" s="16" t="s">
        <v>66</v>
      </c>
      <c r="N207" s="21">
        <v>300</v>
      </c>
      <c r="O207" s="14">
        <v>240</v>
      </c>
      <c r="P207" s="14">
        <f t="shared" si="4"/>
        <v>72000</v>
      </c>
      <c r="Q207" s="16" t="s">
        <v>955</v>
      </c>
      <c r="R207" s="16" t="s">
        <v>426</v>
      </c>
      <c r="S207" s="16" t="s">
        <v>119</v>
      </c>
      <c r="T207" s="16" t="s">
        <v>845</v>
      </c>
      <c r="U207" s="16"/>
      <c r="V207" s="16"/>
      <c r="W207" s="16">
        <v>0</v>
      </c>
      <c r="X207" s="16" t="s">
        <v>1193</v>
      </c>
      <c r="Y207" s="16" t="s">
        <v>1234</v>
      </c>
      <c r="Z207" s="16"/>
    </row>
    <row r="208" spans="1:26" ht="56.25">
      <c r="A208" s="18"/>
      <c r="B208" s="16" t="s">
        <v>1225</v>
      </c>
      <c r="C208" s="16"/>
      <c r="D208" s="16" t="s">
        <v>26</v>
      </c>
      <c r="E208" s="16" t="s">
        <v>1229</v>
      </c>
      <c r="F208" s="16" t="s">
        <v>1230</v>
      </c>
      <c r="G208" s="16" t="s">
        <v>1230</v>
      </c>
      <c r="H208" s="16" t="s">
        <v>297</v>
      </c>
      <c r="I208" s="16" t="s">
        <v>297</v>
      </c>
      <c r="J208" s="20" t="s">
        <v>1216</v>
      </c>
      <c r="K208" s="20" t="s">
        <v>1216</v>
      </c>
      <c r="L208" s="16" t="s">
        <v>255</v>
      </c>
      <c r="M208" s="16" t="s">
        <v>66</v>
      </c>
      <c r="N208" s="21">
        <v>300</v>
      </c>
      <c r="O208" s="14">
        <v>440</v>
      </c>
      <c r="P208" s="14">
        <f t="shared" si="4"/>
        <v>132000</v>
      </c>
      <c r="Q208" s="16" t="s">
        <v>955</v>
      </c>
      <c r="R208" s="16" t="s">
        <v>426</v>
      </c>
      <c r="S208" s="16" t="s">
        <v>119</v>
      </c>
      <c r="T208" s="16" t="s">
        <v>845</v>
      </c>
      <c r="U208" s="16"/>
      <c r="V208" s="16"/>
      <c r="W208" s="16">
        <v>0</v>
      </c>
      <c r="X208" s="16" t="s">
        <v>1193</v>
      </c>
      <c r="Y208" s="16" t="s">
        <v>1234</v>
      </c>
      <c r="Z208" s="16"/>
    </row>
    <row r="209" spans="1:26" ht="56.25">
      <c r="A209" s="18"/>
      <c r="B209" s="16" t="s">
        <v>1226</v>
      </c>
      <c r="C209" s="16"/>
      <c r="D209" s="16" t="s">
        <v>26</v>
      </c>
      <c r="E209" s="16" t="s">
        <v>1229</v>
      </c>
      <c r="F209" s="16" t="s">
        <v>1230</v>
      </c>
      <c r="G209" s="16" t="s">
        <v>1230</v>
      </c>
      <c r="H209" s="16" t="s">
        <v>297</v>
      </c>
      <c r="I209" s="16" t="s">
        <v>297</v>
      </c>
      <c r="J209" s="20" t="s">
        <v>1217</v>
      </c>
      <c r="K209" s="20" t="s">
        <v>1217</v>
      </c>
      <c r="L209" s="16" t="s">
        <v>255</v>
      </c>
      <c r="M209" s="16" t="s">
        <v>66</v>
      </c>
      <c r="N209" s="21">
        <v>200</v>
      </c>
      <c r="O209" s="14">
        <v>500</v>
      </c>
      <c r="P209" s="14">
        <f t="shared" si="4"/>
        <v>100000</v>
      </c>
      <c r="Q209" s="16" t="s">
        <v>955</v>
      </c>
      <c r="R209" s="16" t="s">
        <v>426</v>
      </c>
      <c r="S209" s="16" t="s">
        <v>119</v>
      </c>
      <c r="T209" s="16" t="s">
        <v>845</v>
      </c>
      <c r="U209" s="16"/>
      <c r="V209" s="16"/>
      <c r="W209" s="16">
        <v>0</v>
      </c>
      <c r="X209" s="16" t="s">
        <v>1193</v>
      </c>
      <c r="Y209" s="16" t="s">
        <v>1234</v>
      </c>
      <c r="Z209" s="16"/>
    </row>
    <row r="210" spans="1:26" ht="112.5">
      <c r="A210" s="18"/>
      <c r="B210" s="16" t="s">
        <v>1227</v>
      </c>
      <c r="C210" s="16"/>
      <c r="D210" s="16" t="s">
        <v>26</v>
      </c>
      <c r="E210" s="16" t="s">
        <v>1231</v>
      </c>
      <c r="F210" s="16" t="s">
        <v>1232</v>
      </c>
      <c r="G210" s="16" t="s">
        <v>1232</v>
      </c>
      <c r="H210" s="16" t="s">
        <v>1233</v>
      </c>
      <c r="I210" s="16" t="s">
        <v>1233</v>
      </c>
      <c r="J210" s="20" t="s">
        <v>1218</v>
      </c>
      <c r="K210" s="20" t="s">
        <v>1218</v>
      </c>
      <c r="L210" s="16" t="s">
        <v>255</v>
      </c>
      <c r="M210" s="16" t="s">
        <v>66</v>
      </c>
      <c r="N210" s="21">
        <v>100</v>
      </c>
      <c r="O210" s="14">
        <v>100</v>
      </c>
      <c r="P210" s="14">
        <f t="shared" si="4"/>
        <v>10000</v>
      </c>
      <c r="Q210" s="16" t="s">
        <v>955</v>
      </c>
      <c r="R210" s="16" t="s">
        <v>426</v>
      </c>
      <c r="S210" s="16" t="s">
        <v>119</v>
      </c>
      <c r="T210" s="16" t="s">
        <v>845</v>
      </c>
      <c r="U210" s="16"/>
      <c r="V210" s="16"/>
      <c r="W210" s="16">
        <v>0</v>
      </c>
      <c r="X210" s="16" t="s">
        <v>1193</v>
      </c>
      <c r="Y210" s="16" t="s">
        <v>1234</v>
      </c>
      <c r="Z210" s="16"/>
    </row>
    <row r="211" spans="1:26" ht="112.5">
      <c r="A211" s="18"/>
      <c r="B211" s="16" t="s">
        <v>1228</v>
      </c>
      <c r="C211" s="16"/>
      <c r="D211" s="16" t="s">
        <v>26</v>
      </c>
      <c r="E211" s="16" t="s">
        <v>1231</v>
      </c>
      <c r="F211" s="16" t="s">
        <v>1232</v>
      </c>
      <c r="G211" s="16" t="s">
        <v>1232</v>
      </c>
      <c r="H211" s="16" t="s">
        <v>1233</v>
      </c>
      <c r="I211" s="16" t="s">
        <v>1233</v>
      </c>
      <c r="J211" s="20" t="s">
        <v>1219</v>
      </c>
      <c r="K211" s="20" t="s">
        <v>1219</v>
      </c>
      <c r="L211" s="16" t="s">
        <v>255</v>
      </c>
      <c r="M211" s="16" t="s">
        <v>66</v>
      </c>
      <c r="N211" s="21">
        <v>100</v>
      </c>
      <c r="O211" s="14">
        <v>100</v>
      </c>
      <c r="P211" s="14">
        <f t="shared" si="4"/>
        <v>10000</v>
      </c>
      <c r="Q211" s="16" t="s">
        <v>955</v>
      </c>
      <c r="R211" s="16" t="s">
        <v>426</v>
      </c>
      <c r="S211" s="16" t="s">
        <v>119</v>
      </c>
      <c r="T211" s="16" t="s">
        <v>845</v>
      </c>
      <c r="U211" s="16"/>
      <c r="V211" s="16"/>
      <c r="W211" s="16">
        <v>0</v>
      </c>
      <c r="X211" s="16" t="s">
        <v>1193</v>
      </c>
      <c r="Y211" s="16" t="s">
        <v>1234</v>
      </c>
      <c r="Z211" s="16"/>
    </row>
    <row r="212" spans="1:26" ht="18.75" customHeight="1">
      <c r="A212" s="16"/>
      <c r="B212" s="16" t="s">
        <v>27</v>
      </c>
      <c r="C212" s="16"/>
      <c r="D212" s="16"/>
      <c r="E212" s="16"/>
      <c r="F212" s="16"/>
      <c r="G212" s="16"/>
      <c r="H212" s="16"/>
      <c r="I212" s="16"/>
      <c r="J212" s="16"/>
      <c r="K212" s="16"/>
      <c r="L212" s="16"/>
      <c r="M212" s="16"/>
      <c r="N212" s="16"/>
      <c r="O212" s="14" t="s">
        <v>71</v>
      </c>
      <c r="P212" s="14">
        <f>SUM(P30:P211)</f>
        <v>75135215.439999983</v>
      </c>
      <c r="Q212" s="16"/>
      <c r="R212" s="16"/>
      <c r="S212" s="16"/>
      <c r="T212" s="16"/>
      <c r="U212" s="16"/>
      <c r="V212" s="16"/>
      <c r="W212" s="16"/>
      <c r="X212" s="16"/>
      <c r="Y212" s="16"/>
      <c r="Z212" s="16"/>
    </row>
    <row r="213" spans="1:26" ht="60">
      <c r="A213" s="16"/>
      <c r="B213" s="16" t="s">
        <v>126</v>
      </c>
      <c r="C213" s="16"/>
      <c r="D213" s="16" t="s">
        <v>27</v>
      </c>
      <c r="E213" s="16" t="s">
        <v>197</v>
      </c>
      <c r="F213" s="16" t="s">
        <v>199</v>
      </c>
      <c r="G213" s="16" t="s">
        <v>198</v>
      </c>
      <c r="H213" s="16" t="s">
        <v>199</v>
      </c>
      <c r="I213" s="16" t="s">
        <v>198</v>
      </c>
      <c r="J213" s="16" t="s">
        <v>200</v>
      </c>
      <c r="K213" s="16" t="s">
        <v>123</v>
      </c>
      <c r="L213" s="16" t="s">
        <v>120</v>
      </c>
      <c r="M213" s="16" t="s">
        <v>27</v>
      </c>
      <c r="N213" s="16">
        <v>1</v>
      </c>
      <c r="O213" s="14">
        <v>1000000</v>
      </c>
      <c r="P213" s="14">
        <v>1000000</v>
      </c>
      <c r="Q213" s="16" t="s">
        <v>59</v>
      </c>
      <c r="R213" s="16" t="s">
        <v>424</v>
      </c>
      <c r="S213" s="16" t="s">
        <v>125</v>
      </c>
      <c r="T213" s="16">
        <v>710000000</v>
      </c>
      <c r="U213" s="16"/>
      <c r="V213" s="16"/>
      <c r="W213" s="16" t="s">
        <v>422</v>
      </c>
      <c r="X213" s="16"/>
      <c r="Y213" s="16" t="s">
        <v>213</v>
      </c>
      <c r="Z213" s="16"/>
    </row>
    <row r="214" spans="1:26" ht="315">
      <c r="A214" s="16"/>
      <c r="B214" s="16" t="s">
        <v>127</v>
      </c>
      <c r="C214" s="16"/>
      <c r="D214" s="16" t="s">
        <v>27</v>
      </c>
      <c r="E214" s="16" t="s">
        <v>155</v>
      </c>
      <c r="F214" s="16" t="s">
        <v>156</v>
      </c>
      <c r="G214" s="16" t="s">
        <v>157</v>
      </c>
      <c r="H214" s="16" t="s">
        <v>158</v>
      </c>
      <c r="I214" s="16" t="s">
        <v>159</v>
      </c>
      <c r="J214" s="16" t="s">
        <v>249</v>
      </c>
      <c r="K214" s="16" t="s">
        <v>124</v>
      </c>
      <c r="L214" s="16" t="s">
        <v>120</v>
      </c>
      <c r="M214" s="16" t="s">
        <v>27</v>
      </c>
      <c r="N214" s="16">
        <v>1</v>
      </c>
      <c r="O214" s="14">
        <v>207000</v>
      </c>
      <c r="P214" s="14">
        <v>207000</v>
      </c>
      <c r="Q214" s="16" t="s">
        <v>59</v>
      </c>
      <c r="R214" s="16" t="s">
        <v>424</v>
      </c>
      <c r="S214" s="16" t="s">
        <v>125</v>
      </c>
      <c r="T214" s="16">
        <v>710000000</v>
      </c>
      <c r="U214" s="16"/>
      <c r="V214" s="16"/>
      <c r="W214" s="16">
        <v>0</v>
      </c>
      <c r="X214" s="16"/>
      <c r="Y214" s="16" t="s">
        <v>213</v>
      </c>
      <c r="Z214" s="16"/>
    </row>
    <row r="215" spans="1:26" ht="315">
      <c r="A215" s="16"/>
      <c r="B215" s="16" t="s">
        <v>417</v>
      </c>
      <c r="C215" s="16"/>
      <c r="D215" s="16" t="s">
        <v>27</v>
      </c>
      <c r="E215" s="16" t="s">
        <v>155</v>
      </c>
      <c r="F215" s="16" t="s">
        <v>156</v>
      </c>
      <c r="G215" s="16" t="s">
        <v>157</v>
      </c>
      <c r="H215" s="16" t="s">
        <v>158</v>
      </c>
      <c r="I215" s="16" t="s">
        <v>159</v>
      </c>
      <c r="J215" s="16" t="s">
        <v>263</v>
      </c>
      <c r="K215" s="16" t="s">
        <v>262</v>
      </c>
      <c r="L215" s="16" t="s">
        <v>120</v>
      </c>
      <c r="M215" s="16" t="s">
        <v>27</v>
      </c>
      <c r="N215" s="16">
        <v>1</v>
      </c>
      <c r="O215" s="14">
        <v>2069085</v>
      </c>
      <c r="P215" s="14">
        <v>2069085</v>
      </c>
      <c r="Q215" s="16" t="s">
        <v>59</v>
      </c>
      <c r="R215" s="16" t="s">
        <v>424</v>
      </c>
      <c r="S215" s="16" t="s">
        <v>125</v>
      </c>
      <c r="T215" s="16">
        <v>710000000</v>
      </c>
      <c r="U215" s="16"/>
      <c r="V215" s="16"/>
      <c r="W215" s="16">
        <v>0</v>
      </c>
      <c r="X215" s="16"/>
      <c r="Y215" s="16" t="s">
        <v>248</v>
      </c>
      <c r="Z215" s="16"/>
    </row>
    <row r="216" spans="1:26" ht="165.75" thickBot="1">
      <c r="A216" s="16"/>
      <c r="B216" s="16" t="s">
        <v>418</v>
      </c>
      <c r="C216" s="16"/>
      <c r="D216" s="16" t="s">
        <v>27</v>
      </c>
      <c r="E216" s="16" t="s">
        <v>256</v>
      </c>
      <c r="F216" s="16" t="s">
        <v>257</v>
      </c>
      <c r="G216" s="16" t="s">
        <v>258</v>
      </c>
      <c r="H216" s="16" t="s">
        <v>257</v>
      </c>
      <c r="I216" s="16" t="s">
        <v>258</v>
      </c>
      <c r="J216" s="16" t="s">
        <v>254</v>
      </c>
      <c r="K216" s="16" t="s">
        <v>253</v>
      </c>
      <c r="L216" s="16" t="s">
        <v>255</v>
      </c>
      <c r="M216" s="16" t="s">
        <v>27</v>
      </c>
      <c r="N216" s="16">
        <v>1</v>
      </c>
      <c r="O216" s="14">
        <v>10000000</v>
      </c>
      <c r="P216" s="14">
        <v>10000000</v>
      </c>
      <c r="Q216" s="16" t="s">
        <v>59</v>
      </c>
      <c r="R216" s="16" t="s">
        <v>424</v>
      </c>
      <c r="S216" s="16" t="s">
        <v>125</v>
      </c>
      <c r="T216" s="16">
        <v>710000000</v>
      </c>
      <c r="U216" s="16"/>
      <c r="V216" s="16"/>
      <c r="W216" s="16" t="s">
        <v>422</v>
      </c>
      <c r="X216" s="16"/>
      <c r="Y216" s="16" t="s">
        <v>248</v>
      </c>
      <c r="Z216" s="16"/>
    </row>
    <row r="217" spans="1:26" ht="120.75" thickBot="1">
      <c r="A217" s="23">
        <v>48981</v>
      </c>
      <c r="B217" s="16" t="s">
        <v>419</v>
      </c>
      <c r="C217" s="16"/>
      <c r="D217" s="16" t="s">
        <v>27</v>
      </c>
      <c r="E217" s="16" t="s">
        <v>265</v>
      </c>
      <c r="F217" s="16" t="s">
        <v>266</v>
      </c>
      <c r="G217" s="16" t="s">
        <v>267</v>
      </c>
      <c r="H217" s="16" t="s">
        <v>266</v>
      </c>
      <c r="I217" s="16" t="s">
        <v>267</v>
      </c>
      <c r="J217" s="16" t="s">
        <v>269</v>
      </c>
      <c r="K217" s="16" t="s">
        <v>268</v>
      </c>
      <c r="L217" s="16" t="s">
        <v>120</v>
      </c>
      <c r="M217" s="16" t="s">
        <v>27</v>
      </c>
      <c r="N217" s="16">
        <v>1</v>
      </c>
      <c r="O217" s="14">
        <v>300000</v>
      </c>
      <c r="P217" s="14">
        <v>300000</v>
      </c>
      <c r="Q217" s="16" t="s">
        <v>59</v>
      </c>
      <c r="R217" s="16" t="s">
        <v>424</v>
      </c>
      <c r="S217" s="16" t="s">
        <v>125</v>
      </c>
      <c r="T217" s="16">
        <v>710000000</v>
      </c>
      <c r="U217" s="16"/>
      <c r="V217" s="16"/>
      <c r="W217" s="16">
        <v>0</v>
      </c>
      <c r="X217" s="16"/>
      <c r="Y217" s="16" t="s">
        <v>264</v>
      </c>
      <c r="Z217" s="16"/>
    </row>
    <row r="218" spans="1:26" ht="60" customHeight="1">
      <c r="A218" s="16"/>
      <c r="B218" s="16" t="s">
        <v>435</v>
      </c>
      <c r="C218" s="16"/>
      <c r="D218" s="16" t="s">
        <v>27</v>
      </c>
      <c r="E218" s="16" t="s">
        <v>265</v>
      </c>
      <c r="F218" s="16" t="s">
        <v>266</v>
      </c>
      <c r="G218" s="16" t="s">
        <v>267</v>
      </c>
      <c r="H218" s="16" t="s">
        <v>266</v>
      </c>
      <c r="I218" s="16" t="s">
        <v>267</v>
      </c>
      <c r="J218" s="16" t="s">
        <v>438</v>
      </c>
      <c r="K218" s="16" t="s">
        <v>437</v>
      </c>
      <c r="L218" s="16" t="s">
        <v>120</v>
      </c>
      <c r="M218" s="16" t="s">
        <v>27</v>
      </c>
      <c r="N218" s="16">
        <v>1</v>
      </c>
      <c r="O218" s="14">
        <v>150000</v>
      </c>
      <c r="P218" s="14">
        <v>150000</v>
      </c>
      <c r="Q218" s="16" t="s">
        <v>59</v>
      </c>
      <c r="R218" s="16" t="s">
        <v>424</v>
      </c>
      <c r="S218" s="16" t="s">
        <v>125</v>
      </c>
      <c r="T218" s="16">
        <v>710000000</v>
      </c>
      <c r="U218" s="16"/>
      <c r="V218" s="16"/>
      <c r="W218" s="16">
        <v>0</v>
      </c>
      <c r="X218" s="16"/>
      <c r="Y218" s="16" t="s">
        <v>436</v>
      </c>
      <c r="Z218" s="16"/>
    </row>
    <row r="219" spans="1:26" ht="60" customHeight="1">
      <c r="A219" s="5">
        <v>49184</v>
      </c>
      <c r="B219" s="16" t="s">
        <v>451</v>
      </c>
      <c r="C219" s="16"/>
      <c r="D219" s="16" t="s">
        <v>27</v>
      </c>
      <c r="E219" s="16" t="s">
        <v>618</v>
      </c>
      <c r="F219" s="16" t="s">
        <v>619</v>
      </c>
      <c r="G219" s="16" t="s">
        <v>619</v>
      </c>
      <c r="H219" s="16" t="s">
        <v>619</v>
      </c>
      <c r="I219" s="16" t="s">
        <v>619</v>
      </c>
      <c r="J219" s="16" t="s">
        <v>453</v>
      </c>
      <c r="K219" s="16" t="s">
        <v>452</v>
      </c>
      <c r="L219" s="16" t="s">
        <v>120</v>
      </c>
      <c r="M219" s="16" t="s">
        <v>27</v>
      </c>
      <c r="N219" s="16">
        <v>1</v>
      </c>
      <c r="O219" s="14">
        <v>1000000</v>
      </c>
      <c r="P219" s="14">
        <v>1000000</v>
      </c>
      <c r="Q219" s="16" t="s">
        <v>59</v>
      </c>
      <c r="R219" s="16" t="s">
        <v>424</v>
      </c>
      <c r="S219" s="16" t="s">
        <v>125</v>
      </c>
      <c r="T219" s="16">
        <v>710000000</v>
      </c>
      <c r="U219" s="16"/>
      <c r="V219" s="16"/>
      <c r="W219" s="16">
        <v>0</v>
      </c>
      <c r="X219" s="16"/>
      <c r="Y219" s="16" t="s">
        <v>620</v>
      </c>
      <c r="Z219" s="16"/>
    </row>
    <row r="220" spans="1:26" ht="60" customHeight="1">
      <c r="A220" s="16"/>
      <c r="B220" s="16" t="s">
        <v>621</v>
      </c>
      <c r="C220" s="16"/>
      <c r="D220" s="16" t="s">
        <v>27</v>
      </c>
      <c r="E220" s="16" t="s">
        <v>624</v>
      </c>
      <c r="F220" s="16" t="s">
        <v>625</v>
      </c>
      <c r="G220" s="16" t="s">
        <v>625</v>
      </c>
      <c r="H220" s="16" t="s">
        <v>625</v>
      </c>
      <c r="I220" s="16" t="s">
        <v>625</v>
      </c>
      <c r="J220" s="16" t="s">
        <v>622</v>
      </c>
      <c r="K220" s="16" t="s">
        <v>622</v>
      </c>
      <c r="L220" s="16" t="s">
        <v>120</v>
      </c>
      <c r="M220" s="16" t="s">
        <v>27</v>
      </c>
      <c r="N220" s="16">
        <v>1</v>
      </c>
      <c r="O220" s="14">
        <v>4620000</v>
      </c>
      <c r="P220" s="14">
        <v>4620000</v>
      </c>
      <c r="Q220" s="16" t="s">
        <v>59</v>
      </c>
      <c r="R220" s="16" t="s">
        <v>424</v>
      </c>
      <c r="S220" s="16" t="s">
        <v>125</v>
      </c>
      <c r="T220" s="16">
        <v>710000000</v>
      </c>
      <c r="U220" s="16"/>
      <c r="V220" s="16"/>
      <c r="W220" s="16">
        <v>100</v>
      </c>
      <c r="X220" s="16"/>
      <c r="Y220" s="16" t="s">
        <v>623</v>
      </c>
      <c r="Z220" s="16"/>
    </row>
    <row r="221" spans="1:26" ht="103.5" customHeight="1">
      <c r="A221" s="16"/>
      <c r="B221" s="16" t="s">
        <v>626</v>
      </c>
      <c r="C221" s="16"/>
      <c r="D221" s="16" t="s">
        <v>27</v>
      </c>
      <c r="E221" s="16" t="s">
        <v>633</v>
      </c>
      <c r="F221" s="16" t="s">
        <v>642</v>
      </c>
      <c r="G221" s="16" t="s">
        <v>634</v>
      </c>
      <c r="H221" s="16" t="s">
        <v>642</v>
      </c>
      <c r="I221" s="16" t="s">
        <v>635</v>
      </c>
      <c r="J221" s="16" t="s">
        <v>645</v>
      </c>
      <c r="K221" s="16" t="s">
        <v>629</v>
      </c>
      <c r="L221" s="16" t="s">
        <v>120</v>
      </c>
      <c r="M221" s="16" t="s">
        <v>27</v>
      </c>
      <c r="N221" s="16">
        <v>1</v>
      </c>
      <c r="O221" s="14">
        <v>1440000</v>
      </c>
      <c r="P221" s="14">
        <v>1440000</v>
      </c>
      <c r="Q221" s="16" t="s">
        <v>59</v>
      </c>
      <c r="R221" s="16" t="s">
        <v>424</v>
      </c>
      <c r="S221" s="16" t="s">
        <v>125</v>
      </c>
      <c r="T221" s="16">
        <v>710000000</v>
      </c>
      <c r="U221" s="16"/>
      <c r="V221" s="16"/>
      <c r="W221" s="16">
        <v>0</v>
      </c>
      <c r="X221" s="16"/>
      <c r="Y221" s="16" t="s">
        <v>630</v>
      </c>
      <c r="Z221" s="16"/>
    </row>
    <row r="222" spans="1:26" ht="60" customHeight="1">
      <c r="A222" s="16"/>
      <c r="B222" s="16" t="s">
        <v>627</v>
      </c>
      <c r="C222" s="16"/>
      <c r="D222" s="16" t="s">
        <v>27</v>
      </c>
      <c r="E222" s="16" t="s">
        <v>636</v>
      </c>
      <c r="F222" s="16" t="s">
        <v>643</v>
      </c>
      <c r="G222" s="16" t="s">
        <v>637</v>
      </c>
      <c r="H222" s="16" t="s">
        <v>643</v>
      </c>
      <c r="I222" s="16" t="s">
        <v>638</v>
      </c>
      <c r="J222" s="16" t="s">
        <v>646</v>
      </c>
      <c r="K222" s="16" t="s">
        <v>631</v>
      </c>
      <c r="L222" s="16" t="s">
        <v>120</v>
      </c>
      <c r="M222" s="16" t="s">
        <v>27</v>
      </c>
      <c r="N222" s="16">
        <v>1</v>
      </c>
      <c r="O222" s="14">
        <v>196600</v>
      </c>
      <c r="P222" s="14">
        <v>196600</v>
      </c>
      <c r="Q222" s="16" t="s">
        <v>59</v>
      </c>
      <c r="R222" s="16" t="s">
        <v>424</v>
      </c>
      <c r="S222" s="16" t="s">
        <v>125</v>
      </c>
      <c r="T222" s="16">
        <v>710000000</v>
      </c>
      <c r="U222" s="16"/>
      <c r="V222" s="16"/>
      <c r="W222" s="16">
        <v>0</v>
      </c>
      <c r="X222" s="16"/>
      <c r="Y222" s="16" t="s">
        <v>630</v>
      </c>
      <c r="Z222" s="16"/>
    </row>
    <row r="223" spans="1:26" ht="60" customHeight="1">
      <c r="A223" s="16"/>
      <c r="B223" s="16" t="s">
        <v>628</v>
      </c>
      <c r="C223" s="16"/>
      <c r="D223" s="16" t="s">
        <v>27</v>
      </c>
      <c r="E223" s="16" t="s">
        <v>639</v>
      </c>
      <c r="F223" s="16" t="s">
        <v>644</v>
      </c>
      <c r="G223" s="16" t="s">
        <v>640</v>
      </c>
      <c r="H223" s="16" t="s">
        <v>644</v>
      </c>
      <c r="I223" s="16" t="s">
        <v>641</v>
      </c>
      <c r="J223" s="16" t="s">
        <v>647</v>
      </c>
      <c r="K223" s="16" t="s">
        <v>632</v>
      </c>
      <c r="L223" s="16" t="s">
        <v>120</v>
      </c>
      <c r="M223" s="16" t="s">
        <v>27</v>
      </c>
      <c r="N223" s="16">
        <v>1</v>
      </c>
      <c r="O223" s="14">
        <v>1464000</v>
      </c>
      <c r="P223" s="14">
        <v>1464000</v>
      </c>
      <c r="Q223" s="16" t="s">
        <v>59</v>
      </c>
      <c r="R223" s="16" t="s">
        <v>424</v>
      </c>
      <c r="S223" s="16" t="s">
        <v>125</v>
      </c>
      <c r="T223" s="16">
        <v>710000000</v>
      </c>
      <c r="U223" s="16"/>
      <c r="V223" s="16"/>
      <c r="W223" s="16">
        <v>0</v>
      </c>
      <c r="X223" s="16"/>
      <c r="Y223" s="16" t="s">
        <v>630</v>
      </c>
      <c r="Z223" s="16"/>
    </row>
    <row r="224" spans="1:26" s="15" customFormat="1" ht="105">
      <c r="A224" s="16"/>
      <c r="B224" s="16" t="s">
        <v>649</v>
      </c>
      <c r="C224" s="16"/>
      <c r="D224" s="16" t="s">
        <v>27</v>
      </c>
      <c r="E224" s="16" t="s">
        <v>651</v>
      </c>
      <c r="F224" s="16" t="s">
        <v>653</v>
      </c>
      <c r="G224" s="16" t="s">
        <v>652</v>
      </c>
      <c r="H224" s="16" t="s">
        <v>653</v>
      </c>
      <c r="I224" s="16" t="s">
        <v>652</v>
      </c>
      <c r="J224" s="16" t="s">
        <v>650</v>
      </c>
      <c r="K224" s="16" t="s">
        <v>650</v>
      </c>
      <c r="L224" s="16" t="s">
        <v>434</v>
      </c>
      <c r="M224" s="16" t="s">
        <v>27</v>
      </c>
      <c r="N224" s="16">
        <v>2</v>
      </c>
      <c r="O224" s="14">
        <f>943*500</f>
        <v>471500</v>
      </c>
      <c r="P224" s="14">
        <f>O224*N224</f>
        <v>943000</v>
      </c>
      <c r="Q224" s="16" t="s">
        <v>59</v>
      </c>
      <c r="R224" s="16" t="s">
        <v>424</v>
      </c>
      <c r="S224" s="16" t="s">
        <v>125</v>
      </c>
      <c r="T224" s="16">
        <v>710000000</v>
      </c>
      <c r="U224" s="16"/>
      <c r="V224" s="16"/>
      <c r="W224" s="16">
        <v>100</v>
      </c>
      <c r="X224" s="16"/>
      <c r="Y224" s="16" t="s">
        <v>497</v>
      </c>
      <c r="Z224" s="16"/>
    </row>
    <row r="225" spans="1:26" s="15" customFormat="1" ht="75">
      <c r="A225" s="16"/>
      <c r="B225" s="16" t="s">
        <v>656</v>
      </c>
      <c r="C225" s="16"/>
      <c r="D225" s="16" t="s">
        <v>27</v>
      </c>
      <c r="E225" s="16" t="s">
        <v>657</v>
      </c>
      <c r="F225" s="16" t="s">
        <v>658</v>
      </c>
      <c r="G225" s="16" t="s">
        <v>658</v>
      </c>
      <c r="H225" s="16" t="s">
        <v>658</v>
      </c>
      <c r="I225" s="16" t="s">
        <v>658</v>
      </c>
      <c r="J225" s="16" t="s">
        <v>654</v>
      </c>
      <c r="K225" s="16" t="s">
        <v>654</v>
      </c>
      <c r="L225" s="16" t="s">
        <v>120</v>
      </c>
      <c r="M225" s="16" t="s">
        <v>27</v>
      </c>
      <c r="N225" s="16">
        <v>1</v>
      </c>
      <c r="O225" s="14">
        <v>4725000</v>
      </c>
      <c r="P225" s="14">
        <v>4725000</v>
      </c>
      <c r="Q225" s="16" t="s">
        <v>59</v>
      </c>
      <c r="R225" s="16" t="s">
        <v>424</v>
      </c>
      <c r="S225" s="16" t="s">
        <v>125</v>
      </c>
      <c r="T225" s="16">
        <v>710000000</v>
      </c>
      <c r="U225" s="16"/>
      <c r="V225" s="16"/>
      <c r="W225" s="16">
        <v>0</v>
      </c>
      <c r="X225" s="16"/>
      <c r="Y225" s="16" t="s">
        <v>655</v>
      </c>
      <c r="Z225" s="16"/>
    </row>
    <row r="226" spans="1:26" s="15" customFormat="1" ht="105">
      <c r="A226" s="16"/>
      <c r="B226" s="16" t="s">
        <v>666</v>
      </c>
      <c r="C226" s="16"/>
      <c r="D226" s="16" t="s">
        <v>27</v>
      </c>
      <c r="E226" s="16" t="s">
        <v>659</v>
      </c>
      <c r="F226" s="16" t="s">
        <v>660</v>
      </c>
      <c r="G226" s="16" t="s">
        <v>661</v>
      </c>
      <c r="H226" s="16" t="s">
        <v>662</v>
      </c>
      <c r="I226" s="16" t="s">
        <v>663</v>
      </c>
      <c r="J226" s="16" t="s">
        <v>664</v>
      </c>
      <c r="K226" s="16" t="s">
        <v>665</v>
      </c>
      <c r="L226" s="16" t="s">
        <v>667</v>
      </c>
      <c r="M226" s="16" t="s">
        <v>27</v>
      </c>
      <c r="N226" s="16">
        <v>1</v>
      </c>
      <c r="O226" s="14">
        <v>8400000</v>
      </c>
      <c r="P226" s="14">
        <v>8400000</v>
      </c>
      <c r="Q226" s="16" t="s">
        <v>59</v>
      </c>
      <c r="R226" s="16" t="s">
        <v>424</v>
      </c>
      <c r="S226" s="16" t="s">
        <v>125</v>
      </c>
      <c r="T226" s="16">
        <v>710000000</v>
      </c>
      <c r="U226" s="16"/>
      <c r="V226" s="16"/>
      <c r="W226" s="16">
        <v>100</v>
      </c>
      <c r="X226" s="16"/>
      <c r="Y226" s="16" t="s">
        <v>680</v>
      </c>
      <c r="Z226" s="16"/>
    </row>
    <row r="227" spans="1:26" s="15" customFormat="1" ht="135">
      <c r="A227" s="16"/>
      <c r="B227" s="16" t="s">
        <v>676</v>
      </c>
      <c r="C227" s="16"/>
      <c r="D227" s="16" t="s">
        <v>27</v>
      </c>
      <c r="E227" s="16" t="s">
        <v>668</v>
      </c>
      <c r="F227" s="16" t="s">
        <v>669</v>
      </c>
      <c r="G227" s="16" t="s">
        <v>670</v>
      </c>
      <c r="H227" s="16" t="s">
        <v>671</v>
      </c>
      <c r="I227" s="16" t="s">
        <v>672</v>
      </c>
      <c r="J227" s="16" t="s">
        <v>673</v>
      </c>
      <c r="K227" s="16" t="s">
        <v>674</v>
      </c>
      <c r="L227" s="16" t="s">
        <v>675</v>
      </c>
      <c r="M227" s="16" t="s">
        <v>27</v>
      </c>
      <c r="N227" s="16">
        <v>1</v>
      </c>
      <c r="O227" s="14">
        <v>2000000</v>
      </c>
      <c r="P227" s="14">
        <v>2000000</v>
      </c>
      <c r="Q227" s="16" t="s">
        <v>59</v>
      </c>
      <c r="R227" s="16" t="s">
        <v>424</v>
      </c>
      <c r="S227" s="16" t="s">
        <v>125</v>
      </c>
      <c r="T227" s="16">
        <v>710000000</v>
      </c>
      <c r="U227" s="16"/>
      <c r="V227" s="16"/>
      <c r="W227" s="16">
        <v>100</v>
      </c>
      <c r="X227" s="16"/>
      <c r="Y227" s="16" t="s">
        <v>679</v>
      </c>
      <c r="Z227" s="16"/>
    </row>
    <row r="228" spans="1:26" s="15" customFormat="1" ht="45">
      <c r="A228" s="16"/>
      <c r="B228" s="16" t="s">
        <v>683</v>
      </c>
      <c r="C228" s="16"/>
      <c r="D228" s="16" t="s">
        <v>27</v>
      </c>
      <c r="E228" s="16" t="s">
        <v>685</v>
      </c>
      <c r="F228" s="16" t="s">
        <v>686</v>
      </c>
      <c r="G228" s="16" t="s">
        <v>686</v>
      </c>
      <c r="H228" s="16" t="s">
        <v>686</v>
      </c>
      <c r="I228" s="16" t="s">
        <v>686</v>
      </c>
      <c r="J228" s="16" t="s">
        <v>687</v>
      </c>
      <c r="K228" s="16" t="s">
        <v>687</v>
      </c>
      <c r="L228" s="16" t="s">
        <v>120</v>
      </c>
      <c r="M228" s="16" t="s">
        <v>27</v>
      </c>
      <c r="N228" s="16">
        <v>1</v>
      </c>
      <c r="O228" s="14">
        <v>2000000</v>
      </c>
      <c r="P228" s="14">
        <v>2000000</v>
      </c>
      <c r="Q228" s="16" t="s">
        <v>59</v>
      </c>
      <c r="R228" s="16" t="s">
        <v>424</v>
      </c>
      <c r="S228" s="16" t="s">
        <v>125</v>
      </c>
      <c r="T228" s="16">
        <v>710000000</v>
      </c>
      <c r="U228" s="16"/>
      <c r="V228" s="16"/>
      <c r="W228" s="16">
        <v>100</v>
      </c>
      <c r="X228" s="16"/>
      <c r="Y228" s="16" t="s">
        <v>684</v>
      </c>
      <c r="Z228" s="16"/>
    </row>
    <row r="229" spans="1:26" s="15" customFormat="1" ht="105">
      <c r="A229" s="16"/>
      <c r="B229" s="16" t="s">
        <v>695</v>
      </c>
      <c r="C229" s="16"/>
      <c r="D229" s="16" t="s">
        <v>27</v>
      </c>
      <c r="E229" s="16" t="s">
        <v>265</v>
      </c>
      <c r="F229" s="16" t="s">
        <v>267</v>
      </c>
      <c r="G229" s="16" t="s">
        <v>267</v>
      </c>
      <c r="H229" s="16" t="s">
        <v>267</v>
      </c>
      <c r="I229" s="16" t="s">
        <v>267</v>
      </c>
      <c r="J229" s="16" t="s">
        <v>697</v>
      </c>
      <c r="K229" s="16" t="s">
        <v>698</v>
      </c>
      <c r="L229" s="16" t="s">
        <v>120</v>
      </c>
      <c r="M229" s="16" t="s">
        <v>27</v>
      </c>
      <c r="N229" s="16">
        <v>1</v>
      </c>
      <c r="O229" s="14">
        <v>208930</v>
      </c>
      <c r="P229" s="14">
        <v>208930</v>
      </c>
      <c r="Q229" s="16" t="s">
        <v>59</v>
      </c>
      <c r="R229" s="16" t="s">
        <v>424</v>
      </c>
      <c r="S229" s="16" t="s">
        <v>125</v>
      </c>
      <c r="T229" s="16">
        <v>710000000</v>
      </c>
      <c r="U229" s="16"/>
      <c r="V229" s="16"/>
      <c r="W229" s="16">
        <v>0</v>
      </c>
      <c r="X229" s="16"/>
      <c r="Y229" s="16" t="s">
        <v>696</v>
      </c>
      <c r="Z229" s="16"/>
    </row>
    <row r="230" spans="1:26" s="15" customFormat="1" ht="60">
      <c r="A230" s="5">
        <v>49199</v>
      </c>
      <c r="B230" s="16" t="s">
        <v>708</v>
      </c>
      <c r="C230" s="16"/>
      <c r="D230" s="16" t="s">
        <v>27</v>
      </c>
      <c r="E230" s="16" t="s">
        <v>709</v>
      </c>
      <c r="F230" s="16" t="s">
        <v>710</v>
      </c>
      <c r="G230" s="16" t="s">
        <v>710</v>
      </c>
      <c r="H230" s="16" t="s">
        <v>711</v>
      </c>
      <c r="I230" s="16" t="s">
        <v>711</v>
      </c>
      <c r="J230" s="16" t="s">
        <v>712</v>
      </c>
      <c r="K230" s="16" t="s">
        <v>712</v>
      </c>
      <c r="L230" s="16" t="s">
        <v>255</v>
      </c>
      <c r="M230" s="16" t="s">
        <v>27</v>
      </c>
      <c r="N230" s="16">
        <v>1</v>
      </c>
      <c r="O230" s="14">
        <v>1200000</v>
      </c>
      <c r="P230" s="14">
        <v>1200000</v>
      </c>
      <c r="Q230" s="16" t="s">
        <v>59</v>
      </c>
      <c r="R230" s="16" t="s">
        <v>424</v>
      </c>
      <c r="S230" s="16" t="s">
        <v>125</v>
      </c>
      <c r="T230" s="16">
        <v>710000000</v>
      </c>
      <c r="U230" s="16"/>
      <c r="V230" s="16"/>
      <c r="W230" s="16">
        <v>0</v>
      </c>
      <c r="X230" s="16"/>
      <c r="Y230" s="16" t="s">
        <v>713</v>
      </c>
      <c r="Z230" s="16"/>
    </row>
    <row r="231" spans="1:26" s="15" customFormat="1" ht="120">
      <c r="A231" s="16"/>
      <c r="B231" s="16" t="s">
        <v>717</v>
      </c>
      <c r="C231" s="16"/>
      <c r="D231" s="16" t="s">
        <v>27</v>
      </c>
      <c r="E231" s="16" t="s">
        <v>714</v>
      </c>
      <c r="F231" s="16" t="s">
        <v>715</v>
      </c>
      <c r="G231" s="16" t="s">
        <v>715</v>
      </c>
      <c r="H231" s="16" t="s">
        <v>716</v>
      </c>
      <c r="I231" s="16" t="s">
        <v>716</v>
      </c>
      <c r="J231" s="16" t="s">
        <v>718</v>
      </c>
      <c r="K231" s="16" t="s">
        <v>718</v>
      </c>
      <c r="L231" s="16" t="s">
        <v>120</v>
      </c>
      <c r="M231" s="16" t="s">
        <v>27</v>
      </c>
      <c r="N231" s="16">
        <v>1</v>
      </c>
      <c r="O231" s="14">
        <v>1200000</v>
      </c>
      <c r="P231" s="14">
        <v>1200000</v>
      </c>
      <c r="Q231" s="16" t="s">
        <v>59</v>
      </c>
      <c r="R231" s="16" t="s">
        <v>424</v>
      </c>
      <c r="S231" s="16" t="s">
        <v>125</v>
      </c>
      <c r="T231" s="16">
        <v>710000000</v>
      </c>
      <c r="U231" s="16"/>
      <c r="V231" s="16"/>
      <c r="W231" s="16">
        <v>100</v>
      </c>
      <c r="X231" s="16"/>
      <c r="Y231" s="16" t="s">
        <v>719</v>
      </c>
      <c r="Z231" s="16"/>
    </row>
    <row r="232" spans="1:26" s="15" customFormat="1" ht="105">
      <c r="A232" s="16"/>
      <c r="B232" s="16" t="s">
        <v>740</v>
      </c>
      <c r="C232" s="16"/>
      <c r="D232" s="16" t="s">
        <v>27</v>
      </c>
      <c r="E232" s="16" t="s">
        <v>742</v>
      </c>
      <c r="F232" s="16" t="s">
        <v>743</v>
      </c>
      <c r="G232" s="16" t="s">
        <v>744</v>
      </c>
      <c r="H232" s="16" t="s">
        <v>743</v>
      </c>
      <c r="I232" s="16" t="s">
        <v>744</v>
      </c>
      <c r="J232" s="16" t="s">
        <v>745</v>
      </c>
      <c r="K232" s="16" t="s">
        <v>741</v>
      </c>
      <c r="L232" s="16" t="s">
        <v>746</v>
      </c>
      <c r="M232" s="16" t="s">
        <v>27</v>
      </c>
      <c r="N232" s="16">
        <v>1</v>
      </c>
      <c r="O232" s="14">
        <v>609000</v>
      </c>
      <c r="P232" s="14">
        <v>609000</v>
      </c>
      <c r="Q232" s="16" t="s">
        <v>747</v>
      </c>
      <c r="R232" s="16" t="s">
        <v>748</v>
      </c>
      <c r="S232" s="16" t="s">
        <v>748</v>
      </c>
      <c r="T232" s="16">
        <v>710000000</v>
      </c>
      <c r="U232" s="16"/>
      <c r="V232" s="16"/>
      <c r="W232" s="16">
        <v>0</v>
      </c>
      <c r="X232" s="16"/>
      <c r="Y232" s="16" t="s">
        <v>749</v>
      </c>
      <c r="Z232" s="16"/>
    </row>
    <row r="233" spans="1:26" s="15" customFormat="1" ht="180">
      <c r="A233" s="16"/>
      <c r="B233" s="16" t="s">
        <v>801</v>
      </c>
      <c r="C233" s="16"/>
      <c r="D233" s="16" t="s">
        <v>27</v>
      </c>
      <c r="E233" s="16" t="s">
        <v>750</v>
      </c>
      <c r="F233" s="16" t="s">
        <v>751</v>
      </c>
      <c r="G233" s="16" t="s">
        <v>752</v>
      </c>
      <c r="H233" s="16" t="s">
        <v>751</v>
      </c>
      <c r="I233" s="16" t="s">
        <v>752</v>
      </c>
      <c r="J233" s="16" t="s">
        <v>753</v>
      </c>
      <c r="K233" s="16" t="s">
        <v>754</v>
      </c>
      <c r="L233" s="16" t="s">
        <v>120</v>
      </c>
      <c r="M233" s="16" t="s">
        <v>27</v>
      </c>
      <c r="N233" s="16">
        <v>1</v>
      </c>
      <c r="O233" s="14">
        <v>175200</v>
      </c>
      <c r="P233" s="14">
        <v>175200</v>
      </c>
      <c r="Q233" s="16" t="s">
        <v>59</v>
      </c>
      <c r="R233" s="16" t="s">
        <v>424</v>
      </c>
      <c r="S233" s="16" t="s">
        <v>125</v>
      </c>
      <c r="T233" s="16">
        <v>710000000</v>
      </c>
      <c r="U233" s="16"/>
      <c r="V233" s="16"/>
      <c r="W233" s="16">
        <v>100</v>
      </c>
      <c r="X233" s="16"/>
      <c r="Y233" s="16" t="s">
        <v>749</v>
      </c>
      <c r="Z233" s="16"/>
    </row>
    <row r="234" spans="1:26" s="15" customFormat="1" ht="180">
      <c r="A234" s="16"/>
      <c r="B234" s="16" t="s">
        <v>802</v>
      </c>
      <c r="C234" s="16"/>
      <c r="D234" s="16" t="s">
        <v>27</v>
      </c>
      <c r="E234" s="16" t="s">
        <v>750</v>
      </c>
      <c r="F234" s="16" t="s">
        <v>752</v>
      </c>
      <c r="G234" s="16" t="s">
        <v>752</v>
      </c>
      <c r="H234" s="16" t="s">
        <v>752</v>
      </c>
      <c r="I234" s="16" t="s">
        <v>752</v>
      </c>
      <c r="J234" s="16" t="s">
        <v>798</v>
      </c>
      <c r="K234" s="16" t="s">
        <v>798</v>
      </c>
      <c r="L234" s="16" t="s">
        <v>120</v>
      </c>
      <c r="M234" s="16" t="s">
        <v>27</v>
      </c>
      <c r="N234" s="16">
        <v>1</v>
      </c>
      <c r="O234" s="14">
        <v>112000</v>
      </c>
      <c r="P234" s="14">
        <v>112000</v>
      </c>
      <c r="Q234" s="16" t="s">
        <v>59</v>
      </c>
      <c r="R234" s="16" t="s">
        <v>800</v>
      </c>
      <c r="S234" s="16" t="s">
        <v>748</v>
      </c>
      <c r="T234" s="16">
        <v>710000000</v>
      </c>
      <c r="U234" s="16"/>
      <c r="V234" s="16"/>
      <c r="W234" s="16">
        <v>100</v>
      </c>
      <c r="X234" s="16" t="s">
        <v>1127</v>
      </c>
      <c r="Y234" s="16" t="s">
        <v>786</v>
      </c>
      <c r="Z234" s="16"/>
    </row>
    <row r="235" spans="1:26" s="15" customFormat="1" ht="54.75" customHeight="1">
      <c r="A235" s="16"/>
      <c r="B235" s="16" t="s">
        <v>834</v>
      </c>
      <c r="C235" s="16"/>
      <c r="D235" s="16" t="s">
        <v>27</v>
      </c>
      <c r="E235" s="16" t="s">
        <v>807</v>
      </c>
      <c r="F235" s="16" t="s">
        <v>808</v>
      </c>
      <c r="G235" s="16" t="s">
        <v>808</v>
      </c>
      <c r="H235" s="16" t="s">
        <v>809</v>
      </c>
      <c r="I235" s="16" t="s">
        <v>809</v>
      </c>
      <c r="J235" s="16" t="s">
        <v>804</v>
      </c>
      <c r="K235" s="16" t="s">
        <v>804</v>
      </c>
      <c r="L235" s="16" t="s">
        <v>255</v>
      </c>
      <c r="M235" s="16" t="s">
        <v>27</v>
      </c>
      <c r="N235" s="16">
        <v>1</v>
      </c>
      <c r="O235" s="14">
        <v>200000</v>
      </c>
      <c r="P235" s="14">
        <v>200000</v>
      </c>
      <c r="Q235" s="16" t="s">
        <v>59</v>
      </c>
      <c r="R235" s="16" t="s">
        <v>806</v>
      </c>
      <c r="S235" s="16" t="s">
        <v>805</v>
      </c>
      <c r="T235" s="16">
        <v>710000000</v>
      </c>
      <c r="U235" s="16"/>
      <c r="V235" s="16"/>
      <c r="W235" s="16">
        <v>100</v>
      </c>
      <c r="X235" s="16" t="s">
        <v>1127</v>
      </c>
      <c r="Y235" s="16" t="s">
        <v>786</v>
      </c>
      <c r="Z235" s="16"/>
    </row>
    <row r="236" spans="1:26" s="15" customFormat="1" ht="150">
      <c r="A236" s="16"/>
      <c r="B236" s="16" t="s">
        <v>835</v>
      </c>
      <c r="C236" s="16"/>
      <c r="D236" s="16" t="s">
        <v>27</v>
      </c>
      <c r="E236" s="16" t="s">
        <v>811</v>
      </c>
      <c r="F236" s="16" t="s">
        <v>812</v>
      </c>
      <c r="G236" s="16" t="s">
        <v>812</v>
      </c>
      <c r="H236" s="16" t="s">
        <v>813</v>
      </c>
      <c r="I236" s="16" t="s">
        <v>813</v>
      </c>
      <c r="J236" s="16" t="s">
        <v>810</v>
      </c>
      <c r="K236" s="16" t="s">
        <v>810</v>
      </c>
      <c r="L236" s="16" t="s">
        <v>255</v>
      </c>
      <c r="M236" s="16" t="s">
        <v>27</v>
      </c>
      <c r="N236" s="16">
        <v>1</v>
      </c>
      <c r="O236" s="14">
        <v>70000</v>
      </c>
      <c r="P236" s="14">
        <v>70000</v>
      </c>
      <c r="Q236" s="16" t="s">
        <v>59</v>
      </c>
      <c r="R236" s="16" t="s">
        <v>806</v>
      </c>
      <c r="S236" s="16" t="s">
        <v>805</v>
      </c>
      <c r="T236" s="16">
        <v>710000000</v>
      </c>
      <c r="U236" s="16"/>
      <c r="V236" s="16"/>
      <c r="W236" s="16">
        <v>100</v>
      </c>
      <c r="X236" s="16" t="s">
        <v>1127</v>
      </c>
      <c r="Y236" s="16" t="s">
        <v>786</v>
      </c>
      <c r="Z236" s="16"/>
    </row>
    <row r="237" spans="1:26" s="15" customFormat="1" ht="60">
      <c r="A237" s="16"/>
      <c r="B237" s="16" t="s">
        <v>836</v>
      </c>
      <c r="C237" s="16"/>
      <c r="D237" s="16" t="s">
        <v>27</v>
      </c>
      <c r="E237" s="16" t="s">
        <v>815</v>
      </c>
      <c r="F237" s="16" t="s">
        <v>816</v>
      </c>
      <c r="G237" s="16" t="s">
        <v>816</v>
      </c>
      <c r="H237" s="16" t="s">
        <v>816</v>
      </c>
      <c r="I237" s="16" t="s">
        <v>816</v>
      </c>
      <c r="J237" s="16" t="s">
        <v>814</v>
      </c>
      <c r="K237" s="16" t="s">
        <v>814</v>
      </c>
      <c r="L237" s="16" t="s">
        <v>255</v>
      </c>
      <c r="M237" s="16" t="s">
        <v>27</v>
      </c>
      <c r="N237" s="16">
        <v>1</v>
      </c>
      <c r="O237" s="14">
        <v>100000</v>
      </c>
      <c r="P237" s="14">
        <v>100000</v>
      </c>
      <c r="Q237" s="16" t="s">
        <v>59</v>
      </c>
      <c r="R237" s="16" t="s">
        <v>806</v>
      </c>
      <c r="S237" s="16" t="s">
        <v>805</v>
      </c>
      <c r="T237" s="16">
        <v>710000000</v>
      </c>
      <c r="U237" s="16"/>
      <c r="V237" s="16"/>
      <c r="W237" s="16">
        <v>100</v>
      </c>
      <c r="X237" s="16" t="s">
        <v>1127</v>
      </c>
      <c r="Y237" s="16" t="s">
        <v>786</v>
      </c>
      <c r="Z237" s="16"/>
    </row>
    <row r="238" spans="1:26" s="15" customFormat="1" ht="103.5" customHeight="1">
      <c r="A238" s="5">
        <v>48973</v>
      </c>
      <c r="B238" s="16" t="s">
        <v>837</v>
      </c>
      <c r="C238" s="16"/>
      <c r="D238" s="16" t="s">
        <v>27</v>
      </c>
      <c r="E238" s="16" t="s">
        <v>827</v>
      </c>
      <c r="F238" s="16" t="s">
        <v>828</v>
      </c>
      <c r="G238" s="16" t="s">
        <v>828</v>
      </c>
      <c r="H238" s="16" t="s">
        <v>829</v>
      </c>
      <c r="I238" s="16" t="s">
        <v>829</v>
      </c>
      <c r="J238" s="16" t="s">
        <v>830</v>
      </c>
      <c r="K238" s="16" t="s">
        <v>830</v>
      </c>
      <c r="L238" s="16" t="s">
        <v>120</v>
      </c>
      <c r="M238" s="16" t="s">
        <v>27</v>
      </c>
      <c r="N238" s="16">
        <v>1</v>
      </c>
      <c r="O238" s="14">
        <v>560000</v>
      </c>
      <c r="P238" s="14">
        <v>560000</v>
      </c>
      <c r="Q238" s="16" t="s">
        <v>59</v>
      </c>
      <c r="R238" s="16" t="s">
        <v>833</v>
      </c>
      <c r="S238" s="16" t="s">
        <v>832</v>
      </c>
      <c r="T238" s="16">
        <v>710000000</v>
      </c>
      <c r="U238" s="16"/>
      <c r="V238" s="16"/>
      <c r="W238" s="16">
        <v>100</v>
      </c>
      <c r="X238" s="16" t="s">
        <v>1127</v>
      </c>
      <c r="Y238" s="16" t="s">
        <v>831</v>
      </c>
      <c r="Z238" s="16"/>
    </row>
    <row r="239" spans="1:26" s="15" customFormat="1" ht="79.5" customHeight="1">
      <c r="A239" s="16"/>
      <c r="B239" s="16" t="s">
        <v>949</v>
      </c>
      <c r="C239" s="16"/>
      <c r="D239" s="16" t="s">
        <v>27</v>
      </c>
      <c r="E239" s="16" t="s">
        <v>945</v>
      </c>
      <c r="F239" s="16" t="s">
        <v>946</v>
      </c>
      <c r="G239" s="16" t="s">
        <v>946</v>
      </c>
      <c r="H239" s="16" t="s">
        <v>947</v>
      </c>
      <c r="I239" s="16" t="s">
        <v>947</v>
      </c>
      <c r="J239" s="16" t="s">
        <v>944</v>
      </c>
      <c r="K239" s="16" t="s">
        <v>944</v>
      </c>
      <c r="L239" s="16" t="s">
        <v>120</v>
      </c>
      <c r="M239" s="16" t="s">
        <v>27</v>
      </c>
      <c r="N239" s="16">
        <v>1</v>
      </c>
      <c r="O239" s="14">
        <v>22500</v>
      </c>
      <c r="P239" s="14">
        <v>22500</v>
      </c>
      <c r="Q239" s="16" t="s">
        <v>59</v>
      </c>
      <c r="R239" s="16" t="s">
        <v>424</v>
      </c>
      <c r="S239" s="16" t="s">
        <v>943</v>
      </c>
      <c r="T239" s="16">
        <v>710000000</v>
      </c>
      <c r="U239" s="16"/>
      <c r="V239" s="16"/>
      <c r="W239" s="16">
        <v>100</v>
      </c>
      <c r="X239" s="16" t="s">
        <v>1127</v>
      </c>
      <c r="Y239" s="16" t="s">
        <v>948</v>
      </c>
      <c r="Z239" s="16"/>
    </row>
    <row r="240" spans="1:26" s="15" customFormat="1" ht="60">
      <c r="A240" s="5">
        <v>48720</v>
      </c>
      <c r="B240" s="16" t="s">
        <v>950</v>
      </c>
      <c r="C240" s="16"/>
      <c r="D240" s="16" t="s">
        <v>27</v>
      </c>
      <c r="E240" s="16" t="s">
        <v>1123</v>
      </c>
      <c r="F240" s="16" t="s">
        <v>1124</v>
      </c>
      <c r="G240" s="16" t="s">
        <v>1124</v>
      </c>
      <c r="H240" s="16" t="s">
        <v>1125</v>
      </c>
      <c r="I240" s="16" t="s">
        <v>1125</v>
      </c>
      <c r="J240" s="16" t="s">
        <v>1121</v>
      </c>
      <c r="K240" s="16" t="s">
        <v>1121</v>
      </c>
      <c r="L240" s="16" t="s">
        <v>255</v>
      </c>
      <c r="M240" s="16" t="s">
        <v>27</v>
      </c>
      <c r="N240" s="16">
        <v>1</v>
      </c>
      <c r="O240" s="14">
        <v>350000</v>
      </c>
      <c r="P240" s="14">
        <v>350000</v>
      </c>
      <c r="Q240" s="16" t="s">
        <v>59</v>
      </c>
      <c r="R240" s="16" t="s">
        <v>424</v>
      </c>
      <c r="S240" s="16" t="s">
        <v>943</v>
      </c>
      <c r="T240" s="16">
        <v>710000000</v>
      </c>
      <c r="U240" s="16"/>
      <c r="V240" s="16"/>
      <c r="W240" s="16">
        <v>0</v>
      </c>
      <c r="X240" s="16" t="s">
        <v>1127</v>
      </c>
      <c r="Y240" s="16" t="s">
        <v>1122</v>
      </c>
      <c r="Z240" s="16"/>
    </row>
    <row r="241" spans="1:26" s="15" customFormat="1" ht="75">
      <c r="A241" s="5">
        <v>49185</v>
      </c>
      <c r="B241" s="16" t="s">
        <v>1131</v>
      </c>
      <c r="C241" s="16"/>
      <c r="D241" s="16" t="s">
        <v>27</v>
      </c>
      <c r="E241" s="16" t="s">
        <v>618</v>
      </c>
      <c r="F241" s="16" t="s">
        <v>619</v>
      </c>
      <c r="G241" s="16" t="s">
        <v>619</v>
      </c>
      <c r="H241" s="16" t="s">
        <v>619</v>
      </c>
      <c r="I241" s="16" t="s">
        <v>619</v>
      </c>
      <c r="J241" s="16" t="s">
        <v>1132</v>
      </c>
      <c r="K241" s="16" t="s">
        <v>1132</v>
      </c>
      <c r="L241" s="16" t="s">
        <v>120</v>
      </c>
      <c r="M241" s="16" t="s">
        <v>27</v>
      </c>
      <c r="N241" s="16">
        <v>1</v>
      </c>
      <c r="O241" s="14">
        <v>4000000</v>
      </c>
      <c r="P241" s="14">
        <v>4000000</v>
      </c>
      <c r="Q241" s="16" t="s">
        <v>955</v>
      </c>
      <c r="R241" s="16" t="s">
        <v>424</v>
      </c>
      <c r="S241" s="16" t="s">
        <v>943</v>
      </c>
      <c r="T241" s="16">
        <v>710000000</v>
      </c>
      <c r="U241" s="16"/>
      <c r="V241" s="16"/>
      <c r="W241" s="16">
        <v>100</v>
      </c>
      <c r="X241" s="16" t="s">
        <v>1146</v>
      </c>
      <c r="Y241" s="16" t="s">
        <v>1133</v>
      </c>
      <c r="Z241" s="16"/>
    </row>
    <row r="242" spans="1:26" s="15" customFormat="1" ht="90">
      <c r="A242" s="5"/>
      <c r="B242" s="16" t="s">
        <v>1143</v>
      </c>
      <c r="C242" s="16"/>
      <c r="D242" s="16" t="s">
        <v>27</v>
      </c>
      <c r="E242" s="16" t="s">
        <v>1147</v>
      </c>
      <c r="F242" s="16" t="s">
        <v>1148</v>
      </c>
      <c r="G242" s="16" t="s">
        <v>1148</v>
      </c>
      <c r="H242" s="16" t="s">
        <v>1148</v>
      </c>
      <c r="I242" s="16" t="s">
        <v>1148</v>
      </c>
      <c r="J242" s="16" t="s">
        <v>1144</v>
      </c>
      <c r="K242" s="16" t="s">
        <v>1144</v>
      </c>
      <c r="L242" s="16" t="s">
        <v>255</v>
      </c>
      <c r="M242" s="16" t="s">
        <v>27</v>
      </c>
      <c r="N242" s="16">
        <v>1</v>
      </c>
      <c r="O242" s="14">
        <v>31000</v>
      </c>
      <c r="P242" s="14">
        <v>31000</v>
      </c>
      <c r="Q242" s="16" t="s">
        <v>955</v>
      </c>
      <c r="R242" s="16" t="s">
        <v>806</v>
      </c>
      <c r="S242" s="16" t="s">
        <v>1145</v>
      </c>
      <c r="T242" s="16">
        <v>710000000</v>
      </c>
      <c r="U242" s="16"/>
      <c r="V242" s="16"/>
      <c r="W242" s="16">
        <v>0</v>
      </c>
      <c r="X242" s="16" t="s">
        <v>1187</v>
      </c>
      <c r="Y242" s="16" t="s">
        <v>1138</v>
      </c>
      <c r="Z242" s="16"/>
    </row>
    <row r="243" spans="1:26" s="15" customFormat="1" ht="45">
      <c r="A243" s="5"/>
      <c r="B243" s="16" t="s">
        <v>1161</v>
      </c>
      <c r="C243" s="16"/>
      <c r="D243" s="16" t="s">
        <v>27</v>
      </c>
      <c r="E243" s="16" t="s">
        <v>1158</v>
      </c>
      <c r="F243" s="16" t="s">
        <v>1159</v>
      </c>
      <c r="G243" s="16" t="s">
        <v>1159</v>
      </c>
      <c r="H243" s="16" t="s">
        <v>1160</v>
      </c>
      <c r="I243" s="16" t="s">
        <v>1160</v>
      </c>
      <c r="J243" s="16" t="s">
        <v>1156</v>
      </c>
      <c r="K243" s="16" t="s">
        <v>1156</v>
      </c>
      <c r="L243" s="16" t="s">
        <v>255</v>
      </c>
      <c r="M243" s="16" t="s">
        <v>27</v>
      </c>
      <c r="N243" s="16">
        <v>1</v>
      </c>
      <c r="O243" s="14">
        <v>7500000</v>
      </c>
      <c r="P243" s="14">
        <v>7500000</v>
      </c>
      <c r="Q243" s="16" t="s">
        <v>955</v>
      </c>
      <c r="R243" s="16" t="s">
        <v>424</v>
      </c>
      <c r="S243" s="16" t="s">
        <v>943</v>
      </c>
      <c r="T243" s="16">
        <v>710000000</v>
      </c>
      <c r="U243" s="16"/>
      <c r="V243" s="16"/>
      <c r="W243" s="16">
        <v>0</v>
      </c>
      <c r="X243" s="16" t="s">
        <v>1187</v>
      </c>
      <c r="Y243" s="16" t="s">
        <v>1155</v>
      </c>
      <c r="Z243" s="16"/>
    </row>
    <row r="244" spans="1:26" s="15" customFormat="1" ht="45">
      <c r="A244" s="5"/>
      <c r="B244" s="16" t="s">
        <v>1162</v>
      </c>
      <c r="C244" s="16"/>
      <c r="D244" s="16" t="s">
        <v>27</v>
      </c>
      <c r="E244" s="16" t="s">
        <v>1158</v>
      </c>
      <c r="F244" s="16" t="s">
        <v>1159</v>
      </c>
      <c r="G244" s="16" t="s">
        <v>1159</v>
      </c>
      <c r="H244" s="16" t="s">
        <v>1160</v>
      </c>
      <c r="I244" s="16" t="s">
        <v>1160</v>
      </c>
      <c r="J244" s="16" t="s">
        <v>1157</v>
      </c>
      <c r="K244" s="16" t="s">
        <v>1157</v>
      </c>
      <c r="L244" s="16" t="s">
        <v>255</v>
      </c>
      <c r="M244" s="16" t="s">
        <v>27</v>
      </c>
      <c r="N244" s="16">
        <v>1</v>
      </c>
      <c r="O244" s="14">
        <v>2000000</v>
      </c>
      <c r="P244" s="14">
        <v>2000000</v>
      </c>
      <c r="Q244" s="16" t="s">
        <v>955</v>
      </c>
      <c r="R244" s="16" t="s">
        <v>424</v>
      </c>
      <c r="S244" s="16" t="s">
        <v>943</v>
      </c>
      <c r="T244" s="16">
        <v>710000000</v>
      </c>
      <c r="U244" s="16"/>
      <c r="V244" s="16"/>
      <c r="W244" s="16">
        <v>0</v>
      </c>
      <c r="X244" s="16" t="s">
        <v>1187</v>
      </c>
      <c r="Y244" s="16" t="s">
        <v>1155</v>
      </c>
      <c r="Z244" s="16"/>
    </row>
    <row r="245" spans="1:26" s="15" customFormat="1" ht="109.5" customHeight="1">
      <c r="A245" s="5"/>
      <c r="B245" s="16" t="s">
        <v>1175</v>
      </c>
      <c r="C245" s="16"/>
      <c r="D245" s="16" t="s">
        <v>27</v>
      </c>
      <c r="E245" s="16" t="s">
        <v>1172</v>
      </c>
      <c r="F245" s="16" t="s">
        <v>1173</v>
      </c>
      <c r="G245" s="16" t="s">
        <v>1173</v>
      </c>
      <c r="H245" s="16" t="s">
        <v>1174</v>
      </c>
      <c r="I245" s="16" t="s">
        <v>1174</v>
      </c>
      <c r="J245" s="16" t="s">
        <v>1170</v>
      </c>
      <c r="K245" s="16" t="s">
        <v>1170</v>
      </c>
      <c r="L245" s="16" t="s">
        <v>677</v>
      </c>
      <c r="M245" s="16" t="s">
        <v>27</v>
      </c>
      <c r="N245" s="16">
        <v>1</v>
      </c>
      <c r="O245" s="14">
        <v>220000</v>
      </c>
      <c r="P245" s="14">
        <v>220000</v>
      </c>
      <c r="Q245" s="16" t="s">
        <v>955</v>
      </c>
      <c r="R245" s="16" t="s">
        <v>424</v>
      </c>
      <c r="S245" s="16" t="s">
        <v>943</v>
      </c>
      <c r="T245" s="16">
        <v>710000000</v>
      </c>
      <c r="U245" s="16"/>
      <c r="V245" s="16"/>
      <c r="W245" s="16">
        <v>0</v>
      </c>
      <c r="X245" s="16" t="s">
        <v>1187</v>
      </c>
      <c r="Y245" s="16" t="s">
        <v>1171</v>
      </c>
      <c r="Z245" s="16"/>
    </row>
    <row r="246" spans="1:26" s="15" customFormat="1" ht="180">
      <c r="A246" s="5"/>
      <c r="B246" s="16" t="s">
        <v>1178</v>
      </c>
      <c r="C246" s="16"/>
      <c r="D246" s="16" t="s">
        <v>27</v>
      </c>
      <c r="E246" s="16" t="s">
        <v>1184</v>
      </c>
      <c r="F246" s="16" t="s">
        <v>1185</v>
      </c>
      <c r="G246" s="16" t="s">
        <v>1185</v>
      </c>
      <c r="H246" s="16" t="s">
        <v>1185</v>
      </c>
      <c r="I246" s="16" t="s">
        <v>1185</v>
      </c>
      <c r="J246" s="16" t="s">
        <v>1176</v>
      </c>
      <c r="K246" s="16" t="s">
        <v>1176</v>
      </c>
      <c r="L246" s="16" t="s">
        <v>255</v>
      </c>
      <c r="M246" s="16" t="s">
        <v>27</v>
      </c>
      <c r="N246" s="16">
        <v>1</v>
      </c>
      <c r="O246" s="14">
        <f>30000*500</f>
        <v>15000000</v>
      </c>
      <c r="P246" s="14">
        <v>15000000</v>
      </c>
      <c r="Q246" s="16" t="s">
        <v>955</v>
      </c>
      <c r="R246" s="16" t="s">
        <v>424</v>
      </c>
      <c r="S246" s="16" t="s">
        <v>943</v>
      </c>
      <c r="T246" s="16">
        <v>710000000</v>
      </c>
      <c r="U246" s="16"/>
      <c r="V246" s="16"/>
      <c r="W246" s="16">
        <v>0</v>
      </c>
      <c r="X246" s="16" t="s">
        <v>1187</v>
      </c>
      <c r="Y246" s="16" t="s">
        <v>1177</v>
      </c>
      <c r="Z246" s="16"/>
    </row>
    <row r="247" spans="1:26" ht="15">
      <c r="A247" s="16"/>
      <c r="B247" s="16" t="s">
        <v>28</v>
      </c>
      <c r="C247" s="16"/>
      <c r="D247" s="16"/>
      <c r="E247" s="16"/>
      <c r="F247" s="16"/>
      <c r="G247" s="16"/>
      <c r="H247" s="16"/>
      <c r="I247" s="16"/>
      <c r="J247" s="16"/>
      <c r="K247" s="16" t="s">
        <v>443</v>
      </c>
      <c r="L247" s="16"/>
      <c r="M247" s="16"/>
      <c r="N247" s="16"/>
      <c r="O247" s="14"/>
      <c r="P247" s="14">
        <f>SUM(P213:P246)</f>
        <v>74073315</v>
      </c>
      <c r="Q247" s="16"/>
      <c r="R247" s="16"/>
      <c r="S247" s="16"/>
      <c r="T247" s="16"/>
      <c r="U247" s="16"/>
      <c r="V247" s="16"/>
      <c r="W247" s="16"/>
      <c r="X247" s="16"/>
      <c r="Y247" s="16"/>
      <c r="Z247" s="16"/>
    </row>
    <row r="248" spans="1:26" ht="90">
      <c r="A248" s="16"/>
      <c r="B248" s="16" t="s">
        <v>57</v>
      </c>
      <c r="C248" s="16"/>
      <c r="D248" s="16" t="s">
        <v>28</v>
      </c>
      <c r="E248" s="16" t="s">
        <v>53</v>
      </c>
      <c r="F248" s="16" t="s">
        <v>54</v>
      </c>
      <c r="G248" s="16" t="s">
        <v>54</v>
      </c>
      <c r="H248" s="16" t="s">
        <v>55</v>
      </c>
      <c r="I248" s="16" t="s">
        <v>56</v>
      </c>
      <c r="J248" s="16" t="s">
        <v>58</v>
      </c>
      <c r="K248" s="16" t="s">
        <v>37</v>
      </c>
      <c r="L248" s="16" t="s">
        <v>52</v>
      </c>
      <c r="M248" s="16" t="s">
        <v>28</v>
      </c>
      <c r="N248" s="16">
        <v>1</v>
      </c>
      <c r="O248" s="14">
        <v>545600</v>
      </c>
      <c r="P248" s="14">
        <v>545600</v>
      </c>
      <c r="Q248" s="16" t="s">
        <v>51</v>
      </c>
      <c r="R248" s="16" t="s">
        <v>432</v>
      </c>
      <c r="S248" s="16" t="s">
        <v>59</v>
      </c>
      <c r="T248" s="16">
        <v>710000000</v>
      </c>
      <c r="U248" s="16"/>
      <c r="V248" s="16"/>
      <c r="W248" s="16">
        <v>100</v>
      </c>
      <c r="X248" s="16"/>
      <c r="Y248" s="16" t="s">
        <v>213</v>
      </c>
      <c r="Z248" s="16"/>
    </row>
    <row r="249" spans="1:26" ht="90">
      <c r="A249" s="16"/>
      <c r="B249" s="16" t="s">
        <v>420</v>
      </c>
      <c r="C249" s="16"/>
      <c r="D249" s="16" t="s">
        <v>28</v>
      </c>
      <c r="E249" s="16" t="s">
        <v>53</v>
      </c>
      <c r="F249" s="16" t="s">
        <v>54</v>
      </c>
      <c r="G249" s="16" t="s">
        <v>54</v>
      </c>
      <c r="H249" s="16" t="s">
        <v>55</v>
      </c>
      <c r="I249" s="16" t="s">
        <v>56</v>
      </c>
      <c r="J249" s="16" t="s">
        <v>250</v>
      </c>
      <c r="K249" s="16" t="s">
        <v>247</v>
      </c>
      <c r="L249" s="16" t="s">
        <v>52</v>
      </c>
      <c r="M249" s="16" t="s">
        <v>28</v>
      </c>
      <c r="N249" s="16">
        <v>1</v>
      </c>
      <c r="O249" s="14">
        <v>12160000</v>
      </c>
      <c r="P249" s="14">
        <v>12160000</v>
      </c>
      <c r="Q249" s="16" t="s">
        <v>59</v>
      </c>
      <c r="R249" s="16" t="s">
        <v>424</v>
      </c>
      <c r="S249" s="16" t="s">
        <v>125</v>
      </c>
      <c r="T249" s="16">
        <v>710000000</v>
      </c>
      <c r="U249" s="16"/>
      <c r="V249" s="16"/>
      <c r="W249" s="16" t="s">
        <v>422</v>
      </c>
      <c r="X249" s="16"/>
      <c r="Y249" s="16" t="s">
        <v>248</v>
      </c>
      <c r="Z249" s="16"/>
    </row>
    <row r="250" spans="1:26" ht="105">
      <c r="A250" s="16"/>
      <c r="B250" s="16" t="s">
        <v>688</v>
      </c>
      <c r="C250" s="16"/>
      <c r="D250" s="16" t="s">
        <v>28</v>
      </c>
      <c r="E250" s="16" t="s">
        <v>692</v>
      </c>
      <c r="F250" s="16" t="s">
        <v>693</v>
      </c>
      <c r="G250" s="16" t="s">
        <v>694</v>
      </c>
      <c r="H250" s="16" t="s">
        <v>693</v>
      </c>
      <c r="I250" s="16" t="s">
        <v>694</v>
      </c>
      <c r="J250" s="16" t="s">
        <v>689</v>
      </c>
      <c r="K250" s="16" t="s">
        <v>689</v>
      </c>
      <c r="L250" s="16" t="s">
        <v>255</v>
      </c>
      <c r="M250" s="16" t="s">
        <v>28</v>
      </c>
      <c r="N250" s="16">
        <v>1</v>
      </c>
      <c r="O250" s="14">
        <v>2165450</v>
      </c>
      <c r="P250" s="14">
        <v>2165450</v>
      </c>
      <c r="Q250" s="16" t="s">
        <v>59</v>
      </c>
      <c r="R250" s="16" t="s">
        <v>774</v>
      </c>
      <c r="S250" s="16" t="s">
        <v>775</v>
      </c>
      <c r="T250" s="16">
        <v>710000000</v>
      </c>
      <c r="U250" s="16"/>
      <c r="V250" s="16"/>
      <c r="W250" s="16" t="s">
        <v>691</v>
      </c>
      <c r="X250" s="16"/>
      <c r="Y250" s="16" t="s">
        <v>690</v>
      </c>
      <c r="Z250" s="16"/>
    </row>
    <row r="251" spans="1:26" ht="90">
      <c r="A251" s="16"/>
      <c r="B251" s="16" t="s">
        <v>822</v>
      </c>
      <c r="C251" s="16"/>
      <c r="D251" s="16" t="s">
        <v>28</v>
      </c>
      <c r="E251" s="16" t="s">
        <v>817</v>
      </c>
      <c r="F251" s="16" t="s">
        <v>818</v>
      </c>
      <c r="G251" s="16" t="s">
        <v>818</v>
      </c>
      <c r="H251" s="16" t="s">
        <v>819</v>
      </c>
      <c r="I251" s="16" t="s">
        <v>819</v>
      </c>
      <c r="J251" s="16" t="s">
        <v>820</v>
      </c>
      <c r="K251" s="16" t="s">
        <v>820</v>
      </c>
      <c r="L251" s="16" t="s">
        <v>255</v>
      </c>
      <c r="M251" s="16" t="s">
        <v>28</v>
      </c>
      <c r="N251" s="16">
        <v>1</v>
      </c>
      <c r="O251" s="14">
        <v>300000</v>
      </c>
      <c r="P251" s="14">
        <v>300000</v>
      </c>
      <c r="Q251" s="16" t="s">
        <v>59</v>
      </c>
      <c r="R251" s="16" t="s">
        <v>424</v>
      </c>
      <c r="S251" s="16" t="s">
        <v>125</v>
      </c>
      <c r="T251" s="16">
        <v>710000000</v>
      </c>
      <c r="U251" s="16"/>
      <c r="V251" s="16"/>
      <c r="W251" s="16" t="s">
        <v>422</v>
      </c>
      <c r="X251" s="16" t="s">
        <v>1127</v>
      </c>
      <c r="Y251" s="16" t="s">
        <v>821</v>
      </c>
      <c r="Z251" s="16"/>
    </row>
    <row r="252" spans="1:26" ht="165">
      <c r="A252" s="16"/>
      <c r="B252" s="16" t="s">
        <v>823</v>
      </c>
      <c r="C252" s="16"/>
      <c r="D252" s="16"/>
      <c r="E252" s="16" t="s">
        <v>824</v>
      </c>
      <c r="F252" s="16" t="s">
        <v>825</v>
      </c>
      <c r="G252" s="16" t="s">
        <v>825</v>
      </c>
      <c r="H252" s="16" t="s">
        <v>825</v>
      </c>
      <c r="I252" s="16" t="s">
        <v>825</v>
      </c>
      <c r="J252" s="16" t="s">
        <v>826</v>
      </c>
      <c r="K252" s="16" t="s">
        <v>826</v>
      </c>
      <c r="L252" s="16" t="s">
        <v>52</v>
      </c>
      <c r="M252" s="16" t="s">
        <v>28</v>
      </c>
      <c r="N252" s="16">
        <v>7</v>
      </c>
      <c r="O252" s="14">
        <v>7404000</v>
      </c>
      <c r="P252" s="14">
        <v>7404000</v>
      </c>
      <c r="Q252" s="16" t="s">
        <v>59</v>
      </c>
      <c r="R252" s="16" t="s">
        <v>424</v>
      </c>
      <c r="S252" s="16" t="s">
        <v>943</v>
      </c>
      <c r="T252" s="16">
        <v>710000000</v>
      </c>
      <c r="U252" s="16"/>
      <c r="V252" s="16"/>
      <c r="W252" s="16" t="s">
        <v>422</v>
      </c>
      <c r="X252" s="16" t="s">
        <v>1127</v>
      </c>
      <c r="Y252" s="16" t="s">
        <v>821</v>
      </c>
      <c r="Z252" s="16"/>
    </row>
    <row r="253" spans="1:26" ht="22.5" customHeight="1">
      <c r="A253" s="1"/>
      <c r="B253" s="1"/>
      <c r="C253" s="1"/>
      <c r="D253" s="1"/>
      <c r="E253" s="1"/>
      <c r="F253" s="1"/>
      <c r="G253" s="1"/>
      <c r="H253" s="1"/>
      <c r="I253" s="1"/>
      <c r="J253" s="1"/>
      <c r="K253" s="1"/>
      <c r="L253" s="1"/>
      <c r="M253" s="1"/>
      <c r="N253" s="22"/>
      <c r="O253" s="22"/>
      <c r="P253" s="14">
        <f>SUM(P248:P252)</f>
        <v>22575050</v>
      </c>
      <c r="Q253" s="1"/>
      <c r="R253" s="1"/>
      <c r="S253" s="1"/>
      <c r="T253" s="1"/>
      <c r="U253" s="1"/>
      <c r="V253" s="1"/>
      <c r="W253" s="1"/>
      <c r="X253" s="1"/>
    </row>
    <row r="254" spans="1:26" ht="22.5" customHeight="1">
      <c r="A254" s="1"/>
      <c r="B254" s="1" t="s">
        <v>36</v>
      </c>
      <c r="C254" s="1"/>
      <c r="D254" s="1"/>
      <c r="E254" s="1"/>
      <c r="F254" s="1"/>
      <c r="G254" s="1"/>
      <c r="H254" s="1"/>
      <c r="I254" s="1"/>
      <c r="J254" s="1"/>
      <c r="K254" s="1"/>
      <c r="L254" s="1"/>
      <c r="M254" s="1"/>
      <c r="N254" s="22"/>
      <c r="O254" s="22"/>
      <c r="P254" s="14">
        <f>P212+P247+P253</f>
        <v>171783580.44</v>
      </c>
      <c r="Q254" s="1"/>
      <c r="R254" s="1"/>
      <c r="S254" s="1"/>
      <c r="T254" s="1"/>
      <c r="U254" s="1"/>
      <c r="V254" s="1"/>
      <c r="W254" s="1"/>
      <c r="X254" s="1"/>
    </row>
    <row r="255" spans="1:26">
      <c r="A255" s="1"/>
    </row>
    <row r="256" spans="1:26">
      <c r="A256" s="1"/>
    </row>
    <row r="257" spans="1:13" ht="128.25" customHeight="1">
      <c r="A257" s="1"/>
      <c r="H257" s="11"/>
      <c r="I257" s="11"/>
      <c r="J257" s="11"/>
      <c r="K257" s="3"/>
      <c r="L257" s="3"/>
      <c r="M257" s="3"/>
    </row>
    <row r="258" spans="1:13" ht="105.75" customHeight="1">
      <c r="A258" s="1"/>
    </row>
    <row r="259" spans="1:13" ht="65.25" customHeight="1">
      <c r="A259" s="1"/>
    </row>
    <row r="260" spans="1:13" ht="87" customHeight="1">
      <c r="A260" s="1"/>
    </row>
    <row r="261" spans="1:13" ht="75.75" customHeight="1">
      <c r="A261" s="1"/>
      <c r="F261" s="11"/>
      <c r="G261" s="11"/>
      <c r="H261" s="11"/>
      <c r="I261" s="3"/>
    </row>
    <row r="262" spans="1:13" ht="76.5" customHeight="1">
      <c r="A262" s="1"/>
    </row>
    <row r="263" spans="1:13" ht="93.75" customHeight="1">
      <c r="A263" s="1"/>
    </row>
    <row r="264" spans="1:13" ht="92.25" customHeight="1">
      <c r="A264" s="1"/>
    </row>
    <row r="265" spans="1:13" ht="92.25" customHeight="1">
      <c r="A265" s="1"/>
    </row>
    <row r="266" spans="1:13" ht="77.25" customHeight="1">
      <c r="A266" s="1"/>
    </row>
    <row r="267" spans="1:13" ht="103.5" customHeight="1">
      <c r="A267" s="1"/>
    </row>
    <row r="268" spans="1:13" ht="124.5" customHeight="1">
      <c r="A268" s="5">
        <v>34888</v>
      </c>
    </row>
    <row r="269" spans="1:13" ht="118.5" customHeight="1"/>
    <row r="270" spans="1:13" ht="118.5" customHeight="1"/>
    <row r="271" spans="1:13" ht="118.5" customHeight="1"/>
    <row r="272" spans="1:13">
      <c r="A272" s="5"/>
    </row>
    <row r="273" spans="1:1">
      <c r="A273" s="5">
        <v>37643</v>
      </c>
    </row>
    <row r="274" spans="1:1">
      <c r="A274" s="5">
        <v>38052</v>
      </c>
    </row>
    <row r="275" spans="1:1">
      <c r="A275" s="5"/>
    </row>
    <row r="276" spans="1:1">
      <c r="A276" s="1"/>
    </row>
    <row r="277" spans="1:1">
      <c r="A277" s="1"/>
    </row>
    <row r="287" spans="1:1" ht="78" customHeight="1"/>
    <row r="289" ht="69.75" customHeight="1"/>
    <row r="290" ht="137.25" customHeight="1"/>
    <row r="291" ht="149.25" customHeight="1"/>
    <row r="292" ht="153.75" customHeight="1"/>
    <row r="293" ht="108" customHeight="1"/>
    <row r="294" ht="132" customHeight="1"/>
    <row r="295" ht="78.75" customHeight="1"/>
    <row r="296" ht="155.25" customHeight="1"/>
  </sheetData>
  <autoFilter ref="A20:AK254"/>
  <mergeCells count="13">
    <mergeCell ref="P2:W2"/>
    <mergeCell ref="M10:W10"/>
    <mergeCell ref="M12:W12"/>
    <mergeCell ref="M11:X11"/>
    <mergeCell ref="M15:W15"/>
    <mergeCell ref="M14:W14"/>
    <mergeCell ref="M13:W13"/>
    <mergeCell ref="M19:W19"/>
    <mergeCell ref="M18:W18"/>
    <mergeCell ref="M17:W17"/>
    <mergeCell ref="M16:W16"/>
    <mergeCell ref="B6:F6"/>
    <mergeCell ref="H9:K9"/>
  </mergeCells>
  <dataValidations count="1">
    <dataValidation type="whole" allowBlank="1" showInputMessage="1" showErrorMessage="1" sqref="X212:X223 W212 W214:W215 W130:W143 W217:W246">
      <formula1>0</formula1>
      <formula2>100</formula2>
    </dataValidation>
  </dataValidations>
  <pageMargins left="0.70866141732283472" right="0.70866141732283472" top="0.74803149606299213" bottom="0.74803149606299213" header="0.31496062992125984" footer="0.31496062992125984"/>
  <pageSetup paperSize="9" scale="30" fitToHeight="0" orientation="landscape" r:id="rId1"/>
  <rowBreaks count="2" manualBreakCount="2">
    <brk id="255" max="24" man="1"/>
    <brk id="277"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ПЗ-2019</vt:lpstr>
      <vt:lpstr>'ПЗ-2019'!Область_печати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Aliya Kurmanbekova</dc:creator>
  <cp:lastModifiedBy>Aliya Kurmanbekova</cp:lastModifiedBy>
  <cp:lastPrinted>2019-03-07T04:57:35Z</cp:lastPrinted>
  <dcterms:created xsi:type="dcterms:W3CDTF">2018-11-07T04:35:00Z</dcterms:created>
  <dcterms:modified xsi:type="dcterms:W3CDTF">2019-03-07T05:12:42Z</dcterms:modified>
</cp:coreProperties>
</file>